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D:\Gerência de Licitação ICSEZ\Licitação_novo_Apoio Técnico\Documentos pós-parecer PJ\"/>
    </mc:Choice>
  </mc:AlternateContent>
  <xr:revisionPtr revIDLastSave="0" documentId="13_ncr:1_{DC084138-E88D-4C04-83E8-3B78F4975C93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M-05 uniforme" sheetId="3" r:id="rId1"/>
    <sheet name="Anexo M-05 EPIs" sheetId="4" r:id="rId2"/>
    <sheet name="Anexo M-05 - Materiais" sheetId="5" r:id="rId3"/>
  </sheets>
  <definedNames>
    <definedName name="_xlnm.Print_Area" localSheetId="2">'Anexo M-05 - Materiais'!$A$1:$G$142</definedName>
  </definedNames>
  <calcPr calcId="191029"/>
  <extLst>
    <ext uri="GoogleSheetsCustomDataVersion1">
      <go:sheetsCustomData xmlns:go="http://customooxmlschemas.google.com/" r:id="rId10" roundtripDataSignature="AMtx7mh+Bc6Rrbg5Liabyj1psb4ZU0flUw=="/>
    </ext>
  </extLst>
</workbook>
</file>

<file path=xl/calcChain.xml><?xml version="1.0" encoding="utf-8"?>
<calcChain xmlns="http://schemas.openxmlformats.org/spreadsheetml/2006/main">
  <c r="F89" i="5" l="1"/>
  <c r="F88" i="5"/>
  <c r="G96" i="5"/>
  <c r="D88" i="5"/>
  <c r="G88" i="5" s="1"/>
  <c r="G12" i="5"/>
  <c r="G13" i="5"/>
  <c r="G116" i="5" l="1"/>
  <c r="G75" i="5"/>
  <c r="G4" i="5" l="1"/>
  <c r="G76" i="5" l="1"/>
  <c r="G89" i="5"/>
  <c r="G90" i="5" s="1"/>
  <c r="G91" i="5" s="1"/>
  <c r="G92" i="5" s="1"/>
  <c r="E89" i="5"/>
  <c r="E88" i="5"/>
  <c r="G5" i="5" l="1"/>
  <c r="G119" i="5"/>
  <c r="G97" i="5" l="1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7" i="5"/>
  <c r="G118" i="5"/>
  <c r="G120" i="5"/>
  <c r="G121" i="5"/>
  <c r="G122" i="5"/>
  <c r="G123" i="5"/>
  <c r="G124" i="5" l="1"/>
  <c r="F131" i="5"/>
  <c r="F132" i="5" s="1"/>
  <c r="G129" i="5"/>
  <c r="G130" i="5" s="1"/>
  <c r="F125" i="5"/>
  <c r="F126" i="5" s="1"/>
  <c r="F83" i="5"/>
  <c r="F84" i="5" s="1"/>
  <c r="G81" i="5"/>
  <c r="G80" i="5"/>
  <c r="G79" i="5"/>
  <c r="G78" i="5"/>
  <c r="G77" i="5"/>
  <c r="G74" i="5"/>
  <c r="G73" i="5"/>
  <c r="G72" i="5"/>
  <c r="G71" i="5"/>
  <c r="G70" i="5"/>
  <c r="G69" i="5"/>
  <c r="G68" i="5"/>
  <c r="G67" i="5"/>
  <c r="G66" i="5"/>
  <c r="G65" i="5"/>
  <c r="F8" i="5"/>
  <c r="F9" i="5" s="1"/>
  <c r="G6" i="5"/>
  <c r="G57" i="5"/>
  <c r="G58" i="5"/>
  <c r="G54" i="5"/>
  <c r="G53" i="5"/>
  <c r="G52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46" i="5"/>
  <c r="G45" i="5"/>
  <c r="G44" i="5"/>
  <c r="G43" i="5"/>
  <c r="G42" i="5"/>
  <c r="G41" i="5"/>
  <c r="G40" i="5"/>
  <c r="G39" i="5"/>
  <c r="G50" i="5"/>
  <c r="G49" i="5"/>
  <c r="G48" i="5"/>
  <c r="G47" i="5"/>
  <c r="G55" i="5"/>
  <c r="G51" i="5"/>
  <c r="G56" i="5"/>
  <c r="G22" i="5"/>
  <c r="G21" i="5"/>
  <c r="G14" i="5"/>
  <c r="G15" i="5"/>
  <c r="G17" i="5"/>
  <c r="G18" i="5"/>
  <c r="G19" i="5"/>
  <c r="G16" i="5"/>
  <c r="G59" i="5"/>
  <c r="G20" i="5"/>
  <c r="G82" i="5" l="1"/>
  <c r="E139" i="5"/>
  <c r="G7" i="5"/>
  <c r="E135" i="5" s="1"/>
  <c r="G131" i="5"/>
  <c r="G125" i="5"/>
  <c r="G60" i="5"/>
  <c r="G83" i="5" l="1"/>
  <c r="G84" i="5" s="1"/>
  <c r="E138" i="5"/>
  <c r="E136" i="5"/>
  <c r="F139" i="5"/>
  <c r="G61" i="5"/>
  <c r="G132" i="5"/>
  <c r="E137" i="5" s="1"/>
  <c r="F137" i="5" s="1"/>
  <c r="G137" i="5" s="1"/>
  <c r="G126" i="5"/>
  <c r="G8" i="5"/>
  <c r="F135" i="5" s="1"/>
  <c r="F138" i="5" l="1"/>
  <c r="F136" i="5"/>
  <c r="G139" i="5"/>
  <c r="E140" i="5"/>
  <c r="E141" i="5"/>
  <c r="G138" i="5"/>
  <c r="G9" i="5"/>
  <c r="G135" i="5" s="1"/>
  <c r="G62" i="5"/>
  <c r="G136" i="5" s="1"/>
  <c r="E9" i="4"/>
  <c r="G9" i="4" s="1"/>
  <c r="F141" i="5" l="1"/>
  <c r="E142" i="5"/>
  <c r="F140" i="5"/>
  <c r="E22" i="4"/>
  <c r="G22" i="4" s="1"/>
  <c r="E91" i="3"/>
  <c r="G91" i="3" s="1"/>
  <c r="E35" i="4"/>
  <c r="G35" i="4" s="1"/>
  <c r="E34" i="4"/>
  <c r="G34" i="4" s="1"/>
  <c r="E33" i="4"/>
  <c r="G33" i="4" s="1"/>
  <c r="E32" i="4"/>
  <c r="G32" i="4" s="1"/>
  <c r="E31" i="4"/>
  <c r="G31" i="4" s="1"/>
  <c r="E30" i="4"/>
  <c r="G30" i="4" s="1"/>
  <c r="A31" i="4"/>
  <c r="A32" i="4" s="1"/>
  <c r="A33" i="4" s="1"/>
  <c r="A34" i="4" s="1"/>
  <c r="A35" i="4" s="1"/>
  <c r="E24" i="4"/>
  <c r="G24" i="4" s="1"/>
  <c r="E23" i="4"/>
  <c r="G23" i="4" s="1"/>
  <c r="E21" i="4"/>
  <c r="G21" i="4" s="1"/>
  <c r="E20" i="4"/>
  <c r="G20" i="4" s="1"/>
  <c r="E19" i="4"/>
  <c r="G19" i="4" s="1"/>
  <c r="E18" i="4"/>
  <c r="G18" i="4" s="1"/>
  <c r="E17" i="4"/>
  <c r="G17" i="4" s="1"/>
  <c r="E16" i="4"/>
  <c r="G16" i="4" s="1"/>
  <c r="G25" i="4" s="1"/>
  <c r="A17" i="4"/>
  <c r="A18" i="4" s="1"/>
  <c r="A19" i="4" s="1"/>
  <c r="A20" i="4" s="1"/>
  <c r="A21" i="4" s="1"/>
  <c r="A22" i="4" s="1"/>
  <c r="A23" i="4" s="1"/>
  <c r="A24" i="4" s="1"/>
  <c r="E10" i="4"/>
  <c r="G10" i="4" s="1"/>
  <c r="E8" i="4"/>
  <c r="G8" i="4" s="1"/>
  <c r="E7" i="4"/>
  <c r="G7" i="4" s="1"/>
  <c r="E6" i="4"/>
  <c r="G6" i="4" s="1"/>
  <c r="G11" i="4" l="1"/>
  <c r="G12" i="4" s="1"/>
  <c r="G13" i="4" s="1"/>
  <c r="G26" i="4"/>
  <c r="G140" i="5"/>
  <c r="F142" i="5"/>
  <c r="G141" i="5"/>
  <c r="G36" i="4"/>
  <c r="E89" i="3"/>
  <c r="G89" i="3" s="1"/>
  <c r="E90" i="3"/>
  <c r="G90" i="3" s="1"/>
  <c r="E86" i="3"/>
  <c r="G86" i="3" s="1"/>
  <c r="E87" i="3"/>
  <c r="E88" i="3"/>
  <c r="G88" i="3" s="1"/>
  <c r="E80" i="3"/>
  <c r="G80" i="3" s="1"/>
  <c r="E79" i="3"/>
  <c r="G79" i="3" s="1"/>
  <c r="E78" i="3"/>
  <c r="G78" i="3" s="1"/>
  <c r="E77" i="3"/>
  <c r="G77" i="3" s="1"/>
  <c r="E76" i="3"/>
  <c r="G76" i="3" s="1"/>
  <c r="A76" i="3"/>
  <c r="A77" i="3" s="1"/>
  <c r="A78" i="3" s="1"/>
  <c r="A79" i="3" s="1"/>
  <c r="A80" i="3" s="1"/>
  <c r="E75" i="3"/>
  <c r="G75" i="3" s="1"/>
  <c r="E65" i="3"/>
  <c r="E66" i="3"/>
  <c r="E67" i="3"/>
  <c r="E68" i="3"/>
  <c r="E69" i="3"/>
  <c r="G69" i="3" s="1"/>
  <c r="E64" i="3"/>
  <c r="E58" i="3"/>
  <c r="G58" i="3" s="1"/>
  <c r="E47" i="3"/>
  <c r="G47" i="3" s="1"/>
  <c r="G27" i="4" l="1"/>
  <c r="G39" i="4"/>
  <c r="G142" i="5"/>
  <c r="G37" i="4"/>
  <c r="G38" i="4" s="1"/>
  <c r="G81" i="3"/>
  <c r="G82" i="3" s="1"/>
  <c r="G68" i="3"/>
  <c r="G67" i="3"/>
  <c r="G66" i="3"/>
  <c r="G65" i="3"/>
  <c r="A65" i="3"/>
  <c r="A66" i="3" s="1"/>
  <c r="A67" i="3" s="1"/>
  <c r="G64" i="3"/>
  <c r="E54" i="3"/>
  <c r="G54" i="3" s="1"/>
  <c r="E55" i="3"/>
  <c r="G55" i="3" s="1"/>
  <c r="E56" i="3"/>
  <c r="G56" i="3" s="1"/>
  <c r="E57" i="3"/>
  <c r="G57" i="3" s="1"/>
  <c r="E53" i="3"/>
  <c r="G53" i="3" s="1"/>
  <c r="E35" i="3"/>
  <c r="G35" i="3" s="1"/>
  <c r="A54" i="3"/>
  <c r="A55" i="3" s="1"/>
  <c r="A56" i="3" s="1"/>
  <c r="A57" i="3" s="1"/>
  <c r="A58" i="3" s="1"/>
  <c r="E42" i="3"/>
  <c r="G42" i="3" s="1"/>
  <c r="E43" i="3"/>
  <c r="G43" i="3" s="1"/>
  <c r="E44" i="3"/>
  <c r="G44" i="3" s="1"/>
  <c r="E45" i="3"/>
  <c r="G45" i="3" s="1"/>
  <c r="E46" i="3"/>
  <c r="G46" i="3" s="1"/>
  <c r="E41" i="3"/>
  <c r="G41" i="3" s="1"/>
  <c r="A42" i="3"/>
  <c r="A43" i="3" s="1"/>
  <c r="A44" i="3" s="1"/>
  <c r="A45" i="3" s="1"/>
  <c r="E31" i="3"/>
  <c r="G31" i="3" s="1"/>
  <c r="E32" i="3"/>
  <c r="G32" i="3" s="1"/>
  <c r="E33" i="3"/>
  <c r="G33" i="3" s="1"/>
  <c r="E34" i="3"/>
  <c r="G34" i="3" s="1"/>
  <c r="E30" i="3"/>
  <c r="G30" i="3" s="1"/>
  <c r="A31" i="3"/>
  <c r="A32" i="3" s="1"/>
  <c r="A33" i="3" s="1"/>
  <c r="A34" i="3" s="1"/>
  <c r="E19" i="3"/>
  <c r="G19" i="3" s="1"/>
  <c r="E20" i="3"/>
  <c r="G20" i="3" s="1"/>
  <c r="E21" i="3"/>
  <c r="G21" i="3" s="1"/>
  <c r="E22" i="3"/>
  <c r="G22" i="3" s="1"/>
  <c r="E23" i="3"/>
  <c r="G23" i="3" s="1"/>
  <c r="E24" i="3"/>
  <c r="G24" i="3" s="1"/>
  <c r="E18" i="3"/>
  <c r="G18" i="3" s="1"/>
  <c r="A19" i="3"/>
  <c r="A20" i="3" s="1"/>
  <c r="A21" i="3" s="1"/>
  <c r="A22" i="3" s="1"/>
  <c r="A23" i="3" s="1"/>
  <c r="A24" i="3" s="1"/>
  <c r="G83" i="3" l="1"/>
  <c r="G70" i="3"/>
  <c r="G71" i="3" s="1"/>
  <c r="G59" i="3"/>
  <c r="G60" i="3" s="1"/>
  <c r="G48" i="3"/>
  <c r="A46" i="3"/>
  <c r="A47" i="3" s="1"/>
  <c r="A68" i="3"/>
  <c r="A69" i="3" s="1"/>
  <c r="G36" i="3"/>
  <c r="G37" i="3" s="1"/>
  <c r="A35" i="3"/>
  <c r="G25" i="3"/>
  <c r="G26" i="3" s="1"/>
  <c r="E7" i="3"/>
  <c r="G7" i="3" s="1"/>
  <c r="E8" i="3"/>
  <c r="G8" i="3" s="1"/>
  <c r="E9" i="3"/>
  <c r="G9" i="3" s="1"/>
  <c r="E10" i="3"/>
  <c r="G10" i="3" s="1"/>
  <c r="E11" i="3"/>
  <c r="G11" i="3" s="1"/>
  <c r="E12" i="3"/>
  <c r="G12" i="3" s="1"/>
  <c r="E6" i="3"/>
  <c r="G6" i="3" s="1"/>
  <c r="A7" i="3"/>
  <c r="A8" i="3" s="1"/>
  <c r="A9" i="3" s="1"/>
  <c r="A10" i="3" s="1"/>
  <c r="A11" i="3" s="1"/>
  <c r="A12" i="3" s="1"/>
  <c r="G72" i="3" l="1"/>
  <c r="G61" i="3"/>
  <c r="G49" i="3"/>
  <c r="G27" i="3"/>
  <c r="G38" i="3"/>
  <c r="G13" i="3"/>
  <c r="G14" i="3" l="1"/>
  <c r="G15" i="3" s="1"/>
  <c r="G50" i="3"/>
  <c r="G87" i="3" l="1"/>
  <c r="G92" i="3" s="1"/>
  <c r="G95" i="3" s="1"/>
  <c r="A87" i="3"/>
  <c r="A88" i="3" s="1"/>
  <c r="A89" i="3" s="1"/>
  <c r="A90" i="3" s="1"/>
  <c r="A91" i="3" s="1"/>
  <c r="G93" i="3" l="1"/>
  <c r="G94" i="3" l="1"/>
  <c r="F40" i="4"/>
  <c r="F41" i="4" s="1"/>
  <c r="F61" i="5"/>
  <c r="F62" i="5" s="1"/>
</calcChain>
</file>

<file path=xl/sharedStrings.xml><?xml version="1.0" encoding="utf-8"?>
<sst xmlns="http://schemas.openxmlformats.org/spreadsheetml/2006/main" count="560" uniqueCount="206">
  <si>
    <t>Operário Rural</t>
  </si>
  <si>
    <t>Auxiliar de Almoxarifado</t>
  </si>
  <si>
    <t>Encarregado de Serviços</t>
  </si>
  <si>
    <t>Custo anual</t>
  </si>
  <si>
    <t>Custo mensal</t>
  </si>
  <si>
    <t>EPI´S</t>
  </si>
  <si>
    <t>Item</t>
  </si>
  <si>
    <t>Descrição</t>
  </si>
  <si>
    <t>Unidade</t>
  </si>
  <si>
    <t>Valor Untário</t>
  </si>
  <si>
    <t>Artifice</t>
  </si>
  <si>
    <t>Motorista Categoria D</t>
  </si>
  <si>
    <t>Qtde</t>
  </si>
  <si>
    <t>Valor total</t>
  </si>
  <si>
    <t>Par</t>
  </si>
  <si>
    <t>ANEXO MÓDULO V  (PLANILHA DE CUSTO E FORMAÇÃO DE PREÇO) - UNIFORME</t>
  </si>
  <si>
    <t>UNIFORME</t>
  </si>
  <si>
    <t>Quantidade Total</t>
  </si>
  <si>
    <t>Camisas de mangas curtas, em brim leve ou Oxford</t>
  </si>
  <si>
    <t>Calças, em brim leve ou Oxford</t>
  </si>
  <si>
    <t>Meias tipos soquete, em algodão</t>
  </si>
  <si>
    <t>Cinto com fivela, em couro</t>
  </si>
  <si>
    <t>Boné confeccionado em tecido  de brim</t>
  </si>
  <si>
    <t>Capa de chuva.</t>
  </si>
  <si>
    <t>Camisas tipo 'polo', branca, em Piquet, contendo bolso</t>
  </si>
  <si>
    <t>Calças de malha  ou jeans</t>
  </si>
  <si>
    <t>Sapato fechado antiderrapante em couro</t>
  </si>
  <si>
    <t>ANEXO MÓDULO V  (PLANILHA DE CUSTO E FORMAÇÃO DE PREÇO) - EPI'S</t>
  </si>
  <si>
    <t>Jardineiro Roçador</t>
  </si>
  <si>
    <t>Protetor facial acrilico para roçador</t>
  </si>
  <si>
    <t>Talabarte em Y</t>
  </si>
  <si>
    <t>Valor Total por empregado (Materiais e Equipamentos) - Anual</t>
  </si>
  <si>
    <t>Valor Total por empregado (Materiais e Equipamentos) - MENSAL</t>
  </si>
  <si>
    <t>ANEXO MÓDULO V  (PLANILHA DE CUSTO E FORMAÇÃO DE PREÇO) - MATERIAIS E EQUIPAMENTOS</t>
  </si>
  <si>
    <t>Agente de Portaria 12x36 (Diurno) (06 funcionários)</t>
  </si>
  <si>
    <t>Agente de Portaria 12x36 (Noturno)  (10 funcionários)</t>
  </si>
  <si>
    <t>Artifice   (03 funcionários)</t>
  </si>
  <si>
    <t>Copeira (01 funcionária)</t>
  </si>
  <si>
    <t>Roçador/ Podador (2 funcionários)</t>
  </si>
  <si>
    <t>Jardineiro/ Paisagista (1 funcionário)</t>
  </si>
  <si>
    <t>Auxiliar de Almoxarifado (1 funcionário)</t>
  </si>
  <si>
    <t>Motorista Categoria B (1 funcionário)</t>
  </si>
  <si>
    <t>Valor Unitário Médio</t>
  </si>
  <si>
    <t>Valor Total</t>
  </si>
  <si>
    <t>Calçado de segurança tipo botina</t>
  </si>
  <si>
    <t>Quantidade por empregado/ano</t>
  </si>
  <si>
    <t>SUBTOTAL UNIFORME/ANO</t>
  </si>
  <si>
    <t>Calças com elástico e cordão, em tecido brim</t>
  </si>
  <si>
    <t>Camisas de mangas compridas, em brim</t>
  </si>
  <si>
    <t>Blusa sem gola, com dois bolsos em tecido oxford</t>
  </si>
  <si>
    <t>Saias ou calças em tecido oxford</t>
  </si>
  <si>
    <t>Toucas em tecido de rede (filó)</t>
  </si>
  <si>
    <t>Aventais impermeáveis</t>
  </si>
  <si>
    <t>Sapatos tipo boneca em couro maleável e de boa qualidade</t>
  </si>
  <si>
    <t>Meias em algodao branca</t>
  </si>
  <si>
    <t>Camisa gola italiana, em tecido brim leve com bolso frontal</t>
  </si>
  <si>
    <t>Calça cós meio elástico em brim</t>
  </si>
  <si>
    <t>Calçados tipo pvc cano longo</t>
  </si>
  <si>
    <t>boné protetor facial e protetor de nuca</t>
  </si>
  <si>
    <t>Avental de segurança confeccionado em couro raspa</t>
  </si>
  <si>
    <t>Óculos de proteção</t>
  </si>
  <si>
    <t>Capacete de segurança tipo B com suspensão</t>
  </si>
  <si>
    <t>Luvas de raspa pigmentada</t>
  </si>
  <si>
    <t>Protetor auditivo</t>
  </si>
  <si>
    <t>Perneira couro com tala de proteção</t>
  </si>
  <si>
    <t>Luvas de raspa</t>
  </si>
  <si>
    <t>Luvas pigmentadas</t>
  </si>
  <si>
    <t>Protetor auricular de silicone tipo plug</t>
  </si>
  <si>
    <t>Protetor auditivo tipo concha</t>
  </si>
  <si>
    <t>Luvas de borracha</t>
  </si>
  <si>
    <t>Calças em tecido brim leve ou oxford</t>
  </si>
  <si>
    <t>TOTAL ANUAL UNIFORMES</t>
  </si>
  <si>
    <t>SUBTOTAL EPIs/ANO</t>
  </si>
  <si>
    <t>TOTAL ANUAL EPI's</t>
  </si>
  <si>
    <t>Valor total anual</t>
  </si>
  <si>
    <t>Caixa de ferramentas em aço marca MARCOM modelo 570 ou de qualidade superior, possibilita o uso com cadeado</t>
  </si>
  <si>
    <t>Valor mensal (valor anual/12 meses)</t>
  </si>
  <si>
    <t>Valor mensal por empregado  (valor mensal/quantidade de empregados)</t>
  </si>
  <si>
    <t>Martelo pena 200 g</t>
  </si>
  <si>
    <t>Marreta oitava 1 kg</t>
  </si>
  <si>
    <t>Alicate Universal 8"</t>
  </si>
  <si>
    <t>Alicate corte diagonal 6 ¨</t>
  </si>
  <si>
    <t>Alicate para bico meia cana 6 ¨¨</t>
  </si>
  <si>
    <t>Alicate de pressão 10"</t>
  </si>
  <si>
    <t>Alicate desencapador automático 8"</t>
  </si>
  <si>
    <t>Alicate descascador 9"</t>
  </si>
  <si>
    <t>Chave ajustável 8"</t>
  </si>
  <si>
    <t>Talhadeira 12"</t>
  </si>
  <si>
    <t>Ponteiro 12"</t>
  </si>
  <si>
    <t>Chaves fixas: 6x7, 8x9, 10x11, 12x13, 14x15, 16x17, 18x19 e 20x22</t>
  </si>
  <si>
    <t>Chaves de fenda isolada ponta chata: 3x75, 5x100, 6x150 e 8x150mm</t>
  </si>
  <si>
    <t>Chaves de fenda isolada ponta
cruzada: 3x150, 5x150, 6x150 e 8x150mm</t>
  </si>
  <si>
    <t>Chave teste 1/8x3''</t>
  </si>
  <si>
    <t>Estilete emborrachado 6''</t>
  </si>
  <si>
    <t>Fita isolante</t>
  </si>
  <si>
    <t>Trena 5m</t>
  </si>
  <si>
    <t>Nível de alumínio 300mm</t>
  </si>
  <si>
    <t>Arco de serra fixo 12''</t>
  </si>
  <si>
    <t>Jogo de lâminas para arco de serra</t>
  </si>
  <si>
    <t>Chaves hexagonais: 1.5, 2, 2.5, 3, 4, 5, 6, 8 e 10mm</t>
  </si>
  <si>
    <t>Lanterna plástica recarregável</t>
  </si>
  <si>
    <t>Colher de pedreiro Marca Tramontina de 8” ou de qualidade superior</t>
  </si>
  <si>
    <t>Espátula de aço da Marca tramontina ou de qualidade superior</t>
  </si>
  <si>
    <t>Carrinho de Mão com Caçamba e Braço Metálicos Reforçados da marca Tramontina ou de qualidade Superior</t>
  </si>
  <si>
    <t>Pá de aço quadrada com cabo de madeira 71cm da Marca Tramontina ou de qualidade superior</t>
  </si>
  <si>
    <t>Enxada larga com cabo da Marca Tramontina ou de qualidade superior</t>
  </si>
  <si>
    <t>Plaina Manual</t>
  </si>
  <si>
    <t>Lima triangular 7”</t>
  </si>
  <si>
    <t>Serrote médio</t>
  </si>
  <si>
    <t>Formão para madeira ½”</t>
  </si>
  <si>
    <t>Formão para madeira 1”</t>
  </si>
  <si>
    <t>Chaves americanas 8</t>
  </si>
  <si>
    <t>Chaves americana 10</t>
  </si>
  <si>
    <t>Chaves americana 12</t>
  </si>
  <si>
    <t>Tarracha ½”, ¾” e 1”</t>
  </si>
  <si>
    <t>Furadeira elétrica bivolt 3/8” impacto + martelete</t>
  </si>
  <si>
    <t>Jogos de broca para concreto: S6, S8, S10</t>
  </si>
  <si>
    <t>Jogos de broca para metal: 3,5mm e 4mm</t>
  </si>
  <si>
    <t>Rebitadeira tipo alicate 4 bicos</t>
  </si>
  <si>
    <t>Rebite 3mm x 12mm com 100 unidades</t>
  </si>
  <si>
    <t>Parafusadeira a bateria 12v ou 20v com duas baterias</t>
  </si>
  <si>
    <t>Serra elétrica tico-tico 500w</t>
  </si>
  <si>
    <t>Cortador de cerâmica 75cm</t>
  </si>
  <si>
    <t>Escada de abrir de alumínio 7 degraus</t>
  </si>
  <si>
    <t>Escada extensiva de alumínio 6 metros</t>
  </si>
  <si>
    <t>Livros de ocorrências 50 fls</t>
  </si>
  <si>
    <t>Motosserra marca STILL MODELO MS 382 ou de qualidade Superior, com licença de porte e uso fornecido pelo IBAMA</t>
  </si>
  <si>
    <t>Motosserra marca STILL MODELO MS 660 ou de qualidade Superior, com licença de porte e uso fornecido pelo IBAMA</t>
  </si>
  <si>
    <t>Motopoda marca STILL MODELO HT 133 ou de qualidade Superior, com licença de porte e uso fornecido pelo IBAMA</t>
  </si>
  <si>
    <t>Roçadeiras marca STIHL MODELO FS 220 ou de qualidade Superior;</t>
  </si>
  <si>
    <t>Rolo de fio quadrado de nylon com 312 m</t>
  </si>
  <si>
    <t>Lâminas para roçadeira tipo 2P</t>
  </si>
  <si>
    <t>Conjunto de corte trimcut para roçadeira</t>
  </si>
  <si>
    <t>Limas para Motosserra marca Still ou de qualidade superior</t>
  </si>
  <si>
    <t>Terçado da Marca Tramontina 17" ou de qualidade superior</t>
  </si>
  <si>
    <t>Serrote para poda com cabo metálico extensível Tramontina ou de qualidade superior</t>
  </si>
  <si>
    <t>Gasolina, aplicação em roçadeiras, motosserra e motopoda</t>
  </si>
  <si>
    <t>Óleo lubrificante 2 tempos 500 ML, aplicação em máquinas de cortar e/ou roçar grama</t>
  </si>
  <si>
    <t>Rastelo em aço com 14 dentes, com cabo de 1,20m, de boa qualidade</t>
  </si>
  <si>
    <t>Escada extensiva de 12 metros, em fibra de vidro, degraus degraus em liga alumínio tratada termicamente com frisos antiderrapante, catraca de nulon</t>
  </si>
  <si>
    <t>Corda semi-estática para escala em arvore com 50 metros</t>
  </si>
  <si>
    <t>Cadeirinhas de segurança para trabalho em altura</t>
  </si>
  <si>
    <t>Equipamento de uso coletivo</t>
  </si>
  <si>
    <t>Relógio de ponto eletrônico com leitura biométrica com bateria interna, incluso software para controle de ponto, treinamento, instalação, configuração do equipamento e bobina de papel. Homologado pelo Ministério do Trabalho, segundo norma 1510/2009, marca Henry ou similar</t>
  </si>
  <si>
    <t>Alicate de Poda</t>
  </si>
  <si>
    <t>Arrancador de Inço</t>
  </si>
  <si>
    <t>Aspersores com suporte para fixar no solo</t>
  </si>
  <si>
    <t>Cavadeira com Cabo</t>
  </si>
  <si>
    <t>Chibanca</t>
  </si>
  <si>
    <t>Corda com 30m</t>
  </si>
  <si>
    <t>Enxada</t>
  </si>
  <si>
    <t>Facão</t>
  </si>
  <si>
    <t>Foice</t>
  </si>
  <si>
    <t>Garfo para terra</t>
  </si>
  <si>
    <t>Machado</t>
  </si>
  <si>
    <t>Mangueira de irrigação microperfurada 100m</t>
  </si>
  <si>
    <t>Mangueira para aguação com 50m</t>
  </si>
  <si>
    <t>Pá</t>
  </si>
  <si>
    <t>Podão</t>
  </si>
  <si>
    <t>Pulverizador de 20l</t>
  </si>
  <si>
    <t>Sacho</t>
  </si>
  <si>
    <t>Serra Manual</t>
  </si>
  <si>
    <t>Serrote Corta Galho</t>
  </si>
  <si>
    <t>Tesoura de poda (grande)</t>
  </si>
  <si>
    <t>Tesoura de poda (média)</t>
  </si>
  <si>
    <t>Vassoura de piaçava</t>
  </si>
  <si>
    <t>Vassoura leque</t>
  </si>
  <si>
    <t>Saco em nylon 200 litros para coleta de resíduos orgânicos (folhas, frutos, etc.)</t>
  </si>
  <si>
    <t>Soprador, sugador e triturador de folhas portátil de 2.500w</t>
  </si>
  <si>
    <t>Lanterna elétrica, material: plástico abs resistente a impactos, tipo: tocha, características adicionais: resistente a àgua, tipo lâmpada: 12 leds americanas (110 bright ultra led), tipo bateria: recarregável, alcance máximo: 300 m, recarga bateria: 10 h</t>
  </si>
  <si>
    <t>Prancheta portátil, material: pvc, comprimento: 305 mm, largura: 225 mm, espessura: 7 mm, cor: branca</t>
  </si>
  <si>
    <t>Litro</t>
  </si>
  <si>
    <t>Pacote</t>
  </si>
  <si>
    <t>TOTAL GERAL POR EMPREGADO</t>
  </si>
  <si>
    <t>Cargo</t>
  </si>
  <si>
    <t>Agente de Portaria 12 x 36 (16 funcionários)</t>
  </si>
  <si>
    <t>Artífice (03 funcionários)</t>
  </si>
  <si>
    <t>Roçador/Podador (02 funcionários)</t>
  </si>
  <si>
    <t>Jardineiro/Paisagista (01 funcionário)</t>
  </si>
  <si>
    <t>Auxiliar de Almoxarifado (01 funcionário)</t>
  </si>
  <si>
    <t>Condutor de veículo cat. B (01 funcionário)</t>
  </si>
  <si>
    <t>Custo mensal por empregado</t>
  </si>
  <si>
    <t>VALOR TOTAL</t>
  </si>
  <si>
    <r>
      <t xml:space="preserve">Agente de Portaria   (16 funcionários) - </t>
    </r>
    <r>
      <rPr>
        <b/>
        <sz val="12"/>
        <color rgb="FF000000"/>
        <rFont val="Calibri"/>
        <family val="2"/>
      </rPr>
      <t>Quantitativo para 12 meses de execução contratual</t>
    </r>
  </si>
  <si>
    <r>
      <t xml:space="preserve">Artífice   (03 funcionários) </t>
    </r>
    <r>
      <rPr>
        <b/>
        <sz val="12"/>
        <color rgb="FF000000"/>
        <rFont val="Calibri"/>
        <family val="2"/>
      </rPr>
      <t>- Quantitativo para 12 meses de execução contratual</t>
    </r>
  </si>
  <si>
    <t xml:space="preserve">Roçador/Podador (02 funcionários) - Quantitativo para 12 meses de execução contratual </t>
  </si>
  <si>
    <t>Jardineiro/Paisagista   (01 funcionário) - Quantitativo para 12 meses de execução contratual</t>
  </si>
  <si>
    <t>Gasolina</t>
  </si>
  <si>
    <t>Óleo lubrificante</t>
  </si>
  <si>
    <t>Qtd. Anual</t>
  </si>
  <si>
    <t>Qtd. Mensal</t>
  </si>
  <si>
    <t>Valor  Unit.</t>
  </si>
  <si>
    <t>Valor mensal por empregado</t>
  </si>
  <si>
    <t xml:space="preserve">Valor mensal </t>
  </si>
  <si>
    <t>--</t>
  </si>
  <si>
    <t>Detalhamento do combustível</t>
  </si>
  <si>
    <t>SUBTOTAL EPIs/EMPREGADO/ANUAL</t>
  </si>
  <si>
    <t>SUBTOTAL UNIFORME/EMPREGADO/ANUAL</t>
  </si>
  <si>
    <t>SUBTOTAL UNIFORME/EMPREGADO/MÊS</t>
  </si>
  <si>
    <t>SUBTOTAL EPIs/EMPREGADO/MÊS</t>
  </si>
  <si>
    <t>Protetor de roçagem retrátil. Medidas 1,5m altura x 3 m de largura. Módulo retrátil que após a utilização ocupa pouco espaço de armazenamento. Com telas de qualidade que retem os detritos, aço de alta resistência, com 4 rodas pneumáticas. Estrutura tubulares construídas em aço galvanizado.</t>
  </si>
  <si>
    <t>Qtde (A)</t>
  </si>
  <si>
    <t>Valor unt (B)</t>
  </si>
  <si>
    <t>Valor total (A*B)/C</t>
  </si>
  <si>
    <t>Vida útil (mensal) - C</t>
  </si>
  <si>
    <t>ANEXO X - MODELO RELAÇÃO PLANILHA DE APRESENTAÇÃO DE MATERIAIS, EQUIPAMENTOS E EPI'S.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</si>
</sst>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z&quot;_-;\-* #,##0.00\ &quot;Kz&quot;_-;_-* &quot;-&quot;??\ &quot;Kz&quot;_-;_-@_-"/>
    <numFmt numFmtId="165" formatCode="_-&quot;R$&quot;* #,##0.00_-;\-&quot;R$&quot;* #,##0.00_-;_-&quot;R$&quot;* &quot;-&quot;??_-;_-@"/>
    <numFmt numFmtId="166" formatCode="_-&quot;R$&quot;\ * #,##0.00_-;\-&quot;R$&quot;\ * #,##0.00_-;_-&quot;R$&quot;\ * &quot;-&quot;??_-;_-@"/>
    <numFmt numFmtId="167" formatCode="_-[$R$-416]\ * #,##0.00_-;\-[$R$-416]\ * #,##0.00_-;_-[$R$-416]\ * &quot;-&quot;??_-;_-@_-"/>
    <numFmt numFmtId="168" formatCode="#,##0_ ;\-#,##0\ "/>
  </numFmts>
  <fonts count="31" x14ac:knownFonts="1">
    <font>
      <sz val="11"/>
      <color theme="1"/>
      <name val="Arial"/>
    </font>
    <font>
      <sz val="11"/>
      <color theme="1"/>
      <name val="Calibri"/>
    </font>
    <font>
      <sz val="10"/>
      <color theme="1"/>
      <name val="Calibri"/>
    </font>
    <font>
      <b/>
      <sz val="10"/>
      <color theme="1"/>
      <name val="Calibri"/>
    </font>
    <font>
      <sz val="11"/>
      <name val="Arial"/>
    </font>
    <font>
      <sz val="9"/>
      <color theme="1"/>
      <name val="Calibri"/>
    </font>
    <font>
      <b/>
      <sz val="11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14"/>
      <color theme="1"/>
      <name val="Calibri"/>
    </font>
    <font>
      <b/>
      <sz val="12"/>
      <color rgb="FF000000"/>
      <name val="Calibri"/>
    </font>
    <font>
      <sz val="9"/>
      <color rgb="FF000000"/>
      <name val="Calibri"/>
    </font>
    <font>
      <b/>
      <sz val="11"/>
      <color theme="1"/>
      <name val="Arial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sz val="11"/>
      <color theme="1"/>
      <name val="Arial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Arial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theme="0" tint="-0.249977111117893"/>
        <bgColor rgb="FFDEEAF6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11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/>
    </xf>
    <xf numFmtId="165" fontId="7" fillId="0" borderId="15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65" fontId="12" fillId="5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Border="1"/>
    <xf numFmtId="0" fontId="2" fillId="5" borderId="1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4" borderId="16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166" fontId="1" fillId="0" borderId="9" xfId="0" applyNumberFormat="1" applyFont="1" applyBorder="1"/>
    <xf numFmtId="0" fontId="8" fillId="0" borderId="9" xfId="0" applyFont="1" applyBorder="1" applyAlignment="1">
      <alignment vertical="center" wrapText="1"/>
    </xf>
    <xf numFmtId="2" fontId="8" fillId="0" borderId="9" xfId="0" applyNumberFormat="1" applyFont="1" applyBorder="1" applyAlignment="1">
      <alignment horizontal="center" vertical="center"/>
    </xf>
    <xf numFmtId="165" fontId="12" fillId="5" borderId="9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6" fontId="15" fillId="0" borderId="24" xfId="0" applyNumberFormat="1" applyFont="1" applyBorder="1"/>
    <xf numFmtId="0" fontId="1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0" fillId="8" borderId="0" xfId="0" applyFill="1"/>
    <xf numFmtId="166" fontId="15" fillId="9" borderId="24" xfId="0" applyNumberFormat="1" applyFont="1" applyFill="1" applyBorder="1"/>
    <xf numFmtId="165" fontId="1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167" fontId="9" fillId="3" borderId="24" xfId="0" applyNumberFormat="1" applyFont="1" applyFill="1" applyBorder="1" applyAlignment="1">
      <alignment horizontal="left" vertical="center" wrapText="1"/>
    </xf>
    <xf numFmtId="0" fontId="11" fillId="7" borderId="24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 wrapText="1"/>
    </xf>
    <xf numFmtId="0" fontId="23" fillId="7" borderId="24" xfId="0" applyFont="1" applyFill="1" applyBorder="1" applyAlignment="1">
      <alignment horizontal="center" vertical="center"/>
    </xf>
    <xf numFmtId="0" fontId="26" fillId="0" borderId="24" xfId="0" applyFont="1" applyBorder="1" applyAlignment="1">
      <alignment vertical="center" wrapText="1"/>
    </xf>
    <xf numFmtId="168" fontId="9" fillId="0" borderId="24" xfId="0" applyNumberFormat="1" applyFont="1" applyBorder="1" applyAlignment="1">
      <alignment horizontal="center" vertical="center"/>
    </xf>
    <xf numFmtId="1" fontId="9" fillId="0" borderId="24" xfId="0" applyNumberFormat="1" applyFont="1" applyBorder="1" applyAlignment="1">
      <alignment horizontal="center" vertical="center"/>
    </xf>
    <xf numFmtId="167" fontId="24" fillId="0" borderId="24" xfId="0" applyNumberFormat="1" applyFont="1" applyBorder="1" applyAlignment="1">
      <alignment horizontal="center" vertical="center"/>
    </xf>
    <xf numFmtId="167" fontId="15" fillId="0" borderId="24" xfId="0" applyNumberFormat="1" applyFont="1" applyBorder="1"/>
    <xf numFmtId="167" fontId="0" fillId="0" borderId="0" xfId="0" applyNumberFormat="1"/>
    <xf numFmtId="0" fontId="24" fillId="7" borderId="24" xfId="0" applyFont="1" applyFill="1" applyBorder="1" applyAlignment="1">
      <alignment horizontal="center" vertical="center"/>
    </xf>
    <xf numFmtId="0" fontId="25" fillId="7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167" fontId="0" fillId="0" borderId="24" xfId="0" applyNumberFormat="1" applyBorder="1"/>
    <xf numFmtId="167" fontId="13" fillId="10" borderId="0" xfId="0" applyNumberFormat="1" applyFont="1" applyFill="1"/>
    <xf numFmtId="167" fontId="0" fillId="0" borderId="30" xfId="0" applyNumberFormat="1" applyBorder="1"/>
    <xf numFmtId="167" fontId="13" fillId="10" borderId="5" xfId="0" applyNumberFormat="1" applyFont="1" applyFill="1" applyBorder="1"/>
    <xf numFmtId="0" fontId="22" fillId="5" borderId="1" xfId="0" applyFont="1" applyFill="1" applyBorder="1" applyAlignment="1">
      <alignment horizontal="center" vertical="center"/>
    </xf>
    <xf numFmtId="167" fontId="9" fillId="10" borderId="24" xfId="0" applyNumberFormat="1" applyFont="1" applyFill="1" applyBorder="1" applyAlignment="1">
      <alignment horizontal="center" vertical="center"/>
    </xf>
    <xf numFmtId="0" fontId="23" fillId="0" borderId="24" xfId="0" applyFont="1" applyBorder="1" applyAlignment="1">
      <alignment horizontal="right" vertical="center"/>
    </xf>
    <xf numFmtId="1" fontId="27" fillId="0" borderId="24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right" vertical="center"/>
    </xf>
    <xf numFmtId="167" fontId="15" fillId="0" borderId="5" xfId="0" applyNumberFormat="1" applyFont="1" applyBorder="1"/>
    <xf numFmtId="167" fontId="23" fillId="0" borderId="5" xfId="1" applyNumberFormat="1" applyFont="1" applyBorder="1" applyAlignment="1">
      <alignment horizontal="right" vertical="center"/>
    </xf>
    <xf numFmtId="168" fontId="26" fillId="8" borderId="24" xfId="0" quotePrefix="1" applyNumberFormat="1" applyFont="1" applyFill="1" applyBorder="1" applyAlignment="1">
      <alignment horizontal="center" vertical="center"/>
    </xf>
    <xf numFmtId="0" fontId="0" fillId="0" borderId="24" xfId="0" applyBorder="1"/>
    <xf numFmtId="0" fontId="23" fillId="0" borderId="24" xfId="0" applyFont="1" applyBorder="1" applyAlignment="1">
      <alignment horizontal="left" vertical="center"/>
    </xf>
    <xf numFmtId="167" fontId="23" fillId="0" borderId="24" xfId="1" applyNumberFormat="1" applyFont="1" applyBorder="1" applyAlignment="1">
      <alignment horizontal="right" vertical="center"/>
    </xf>
    <xf numFmtId="1" fontId="23" fillId="0" borderId="24" xfId="0" applyNumberFormat="1" applyFont="1" applyBorder="1" applyAlignment="1">
      <alignment horizontal="right" vertical="center"/>
    </xf>
    <xf numFmtId="1" fontId="28" fillId="0" borderId="24" xfId="0" applyNumberFormat="1" applyFont="1" applyBorder="1" applyAlignment="1">
      <alignment horizontal="right" vertical="center"/>
    </xf>
    <xf numFmtId="0" fontId="16" fillId="0" borderId="24" xfId="0" applyFont="1" applyBorder="1" applyAlignment="1">
      <alignment horizontal="right" vertical="center"/>
    </xf>
    <xf numFmtId="0" fontId="0" fillId="0" borderId="24" xfId="0" applyBorder="1" applyAlignment="1">
      <alignment horizontal="right"/>
    </xf>
    <xf numFmtId="0" fontId="16" fillId="9" borderId="24" xfId="0" applyFont="1" applyFill="1" applyBorder="1" applyAlignment="1">
      <alignment horizontal="right" vertical="center"/>
    </xf>
    <xf numFmtId="0" fontId="0" fillId="9" borderId="24" xfId="0" applyFill="1" applyBorder="1" applyAlignment="1">
      <alignment horizontal="right"/>
    </xf>
    <xf numFmtId="0" fontId="19" fillId="0" borderId="2" xfId="0" applyFont="1" applyBorder="1" applyAlignment="1">
      <alignment horizontal="center"/>
    </xf>
    <xf numFmtId="0" fontId="21" fillId="0" borderId="4" xfId="0" applyFont="1" applyBorder="1"/>
    <xf numFmtId="0" fontId="21" fillId="0" borderId="3" xfId="0" applyFont="1" applyBorder="1"/>
    <xf numFmtId="0" fontId="11" fillId="6" borderId="2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3" xfId="0" applyFont="1" applyBorder="1"/>
    <xf numFmtId="0" fontId="11" fillId="7" borderId="2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16" fillId="0" borderId="31" xfId="0" applyFont="1" applyBorder="1" applyAlignment="1">
      <alignment horizontal="right" vertical="center"/>
    </xf>
    <xf numFmtId="0" fontId="16" fillId="0" borderId="26" xfId="0" applyFont="1" applyBorder="1" applyAlignment="1">
      <alignment horizontal="right" vertical="center"/>
    </xf>
    <xf numFmtId="0" fontId="16" fillId="0" borderId="32" xfId="0" applyFont="1" applyBorder="1" applyAlignment="1">
      <alignment horizontal="right" vertical="center"/>
    </xf>
    <xf numFmtId="0" fontId="7" fillId="2" borderId="19" xfId="0" applyFont="1" applyFill="1" applyBorder="1" applyAlignment="1">
      <alignment horizontal="center" vertical="center" wrapText="1"/>
    </xf>
    <xf numFmtId="0" fontId="4" fillId="0" borderId="20" xfId="0" applyFont="1" applyBorder="1"/>
    <xf numFmtId="0" fontId="7" fillId="2" borderId="18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6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23" fillId="8" borderId="24" xfId="0" applyFont="1" applyFill="1" applyBorder="1" applyAlignment="1">
      <alignment horizontal="center" vertical="center"/>
    </xf>
    <xf numFmtId="167" fontId="23" fillId="0" borderId="24" xfId="1" applyNumberFormat="1" applyFont="1" applyBorder="1" applyAlignment="1">
      <alignment horizontal="right" vertical="center"/>
    </xf>
    <xf numFmtId="0" fontId="25" fillId="7" borderId="7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3" fillId="0" borderId="24" xfId="0" applyFont="1" applyBorder="1" applyAlignment="1">
      <alignment horizontal="right" vertical="center"/>
    </xf>
    <xf numFmtId="0" fontId="25" fillId="7" borderId="6" xfId="0" applyFont="1" applyFill="1" applyBorder="1" applyAlignment="1">
      <alignment horizontal="center" vertical="center"/>
    </xf>
    <xf numFmtId="0" fontId="25" fillId="7" borderId="22" xfId="0" applyFont="1" applyFill="1" applyBorder="1" applyAlignment="1">
      <alignment horizontal="center" vertical="center"/>
    </xf>
    <xf numFmtId="0" fontId="25" fillId="7" borderId="23" xfId="0" applyFont="1" applyFill="1" applyBorder="1" applyAlignment="1">
      <alignment horizontal="center" vertical="center"/>
    </xf>
    <xf numFmtId="0" fontId="25" fillId="7" borderId="28" xfId="0" applyFont="1" applyFill="1" applyBorder="1" applyAlignment="1">
      <alignment horizontal="center" vertical="center"/>
    </xf>
    <xf numFmtId="0" fontId="25" fillId="7" borderId="29" xfId="0" applyFont="1" applyFill="1" applyBorder="1" applyAlignment="1">
      <alignment horizontal="center" vertical="center"/>
    </xf>
    <xf numFmtId="0" fontId="25" fillId="7" borderId="30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left" vertical="center"/>
    </xf>
    <xf numFmtId="0" fontId="13" fillId="10" borderId="24" xfId="0" applyFont="1" applyFill="1" applyBorder="1" applyAlignment="1">
      <alignment horizontal="center"/>
    </xf>
    <xf numFmtId="0" fontId="20" fillId="0" borderId="24" xfId="0" applyFont="1" applyBorder="1" applyAlignment="1">
      <alignment horizontal="left" vertical="center" wrapText="1"/>
    </xf>
    <xf numFmtId="0" fontId="29" fillId="0" borderId="0" xfId="0" applyFont="1"/>
    <xf numFmtId="0" fontId="30" fillId="0" borderId="18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8"/>
  <sheetViews>
    <sheetView tabSelected="1" view="pageBreakPreview" zoomScale="110" zoomScaleNormal="100" zoomScaleSheetLayoutView="110" workbookViewId="0">
      <selection activeCell="I5" sqref="I5"/>
    </sheetView>
  </sheetViews>
  <sheetFormatPr defaultColWidth="12.625" defaultRowHeight="15" customHeight="1" x14ac:dyDescent="0.2"/>
  <cols>
    <col min="1" max="1" width="5.5" customWidth="1"/>
    <col min="2" max="2" width="24.5" customWidth="1"/>
    <col min="3" max="3" width="6.5" customWidth="1"/>
    <col min="4" max="4" width="12" customWidth="1"/>
    <col min="5" max="5" width="9" customWidth="1"/>
    <col min="6" max="6" width="9.25" customWidth="1"/>
    <col min="7" max="7" width="11.75" customWidth="1"/>
    <col min="8" max="17" width="7.625" customWidth="1"/>
  </cols>
  <sheetData>
    <row r="1" spans="1:7" s="110" customFormat="1" ht="17.25" customHeight="1" x14ac:dyDescent="0.2">
      <c r="A1" s="111" t="s">
        <v>205</v>
      </c>
      <c r="B1" s="111"/>
      <c r="C1" s="111"/>
      <c r="D1" s="111"/>
      <c r="E1" s="111"/>
      <c r="F1" s="111"/>
      <c r="G1" s="111"/>
    </row>
    <row r="2" spans="1:7" ht="15.75" x14ac:dyDescent="0.25">
      <c r="A2" s="70" t="s">
        <v>15</v>
      </c>
      <c r="B2" s="71"/>
      <c r="C2" s="71"/>
      <c r="D2" s="71"/>
      <c r="E2" s="71"/>
      <c r="F2" s="71"/>
      <c r="G2" s="72"/>
    </row>
    <row r="3" spans="1:7" ht="15.75" x14ac:dyDescent="0.2">
      <c r="A3" s="73" t="s">
        <v>16</v>
      </c>
      <c r="B3" s="74"/>
      <c r="C3" s="74"/>
      <c r="D3" s="74"/>
      <c r="E3" s="74"/>
      <c r="F3" s="74"/>
      <c r="G3" s="75"/>
    </row>
    <row r="4" spans="1:7" ht="15.75" x14ac:dyDescent="0.2">
      <c r="A4" s="76" t="s">
        <v>34</v>
      </c>
      <c r="B4" s="77"/>
      <c r="C4" s="77"/>
      <c r="D4" s="77"/>
      <c r="E4" s="77"/>
      <c r="F4" s="77"/>
      <c r="G4" s="78"/>
    </row>
    <row r="5" spans="1:7" ht="36" customHeight="1" x14ac:dyDescent="0.2">
      <c r="A5" s="28" t="s">
        <v>6</v>
      </c>
      <c r="B5" s="28" t="s">
        <v>7</v>
      </c>
      <c r="C5" s="28" t="s">
        <v>8</v>
      </c>
      <c r="D5" s="27" t="s">
        <v>45</v>
      </c>
      <c r="E5" s="28" t="s">
        <v>17</v>
      </c>
      <c r="F5" s="28" t="s">
        <v>42</v>
      </c>
      <c r="G5" s="28" t="s">
        <v>43</v>
      </c>
    </row>
    <row r="6" spans="1:7" ht="25.5" x14ac:dyDescent="0.25">
      <c r="A6" s="5">
        <v>1</v>
      </c>
      <c r="B6" s="6" t="s">
        <v>18</v>
      </c>
      <c r="C6" s="7" t="s">
        <v>8</v>
      </c>
      <c r="D6" s="8">
        <v>4</v>
      </c>
      <c r="E6" s="8">
        <f>D6*6</f>
        <v>24</v>
      </c>
      <c r="F6" s="9"/>
      <c r="G6" s="10">
        <f>F6*E6</f>
        <v>0</v>
      </c>
    </row>
    <row r="7" spans="1:7" x14ac:dyDescent="0.25">
      <c r="A7" s="5">
        <f t="shared" ref="A7:A12" si="0">SUM(A6+1)</f>
        <v>2</v>
      </c>
      <c r="B7" s="6" t="s">
        <v>19</v>
      </c>
      <c r="C7" s="7" t="s">
        <v>8</v>
      </c>
      <c r="D7" s="8">
        <v>2</v>
      </c>
      <c r="E7" s="8">
        <f t="shared" ref="E7:E12" si="1">D7*6</f>
        <v>12</v>
      </c>
      <c r="F7" s="9"/>
      <c r="G7" s="10">
        <f t="shared" ref="G7:G11" si="2">F7*E7</f>
        <v>0</v>
      </c>
    </row>
    <row r="8" spans="1:7" ht="30" customHeight="1" x14ac:dyDescent="0.25">
      <c r="A8" s="5">
        <f t="shared" si="0"/>
        <v>3</v>
      </c>
      <c r="B8" s="6" t="s">
        <v>20</v>
      </c>
      <c r="C8" s="7" t="s">
        <v>14</v>
      </c>
      <c r="D8" s="8">
        <v>4</v>
      </c>
      <c r="E8" s="8">
        <f t="shared" si="1"/>
        <v>24</v>
      </c>
      <c r="F8" s="9"/>
      <c r="G8" s="10">
        <f t="shared" si="2"/>
        <v>0</v>
      </c>
    </row>
    <row r="9" spans="1:7" x14ac:dyDescent="0.25">
      <c r="A9" s="5">
        <f t="shared" si="0"/>
        <v>4</v>
      </c>
      <c r="B9" s="29" t="s">
        <v>44</v>
      </c>
      <c r="C9" s="7" t="s">
        <v>14</v>
      </c>
      <c r="D9" s="8">
        <v>1</v>
      </c>
      <c r="E9" s="8">
        <f t="shared" si="1"/>
        <v>6</v>
      </c>
      <c r="F9" s="9"/>
      <c r="G9" s="10">
        <f t="shared" si="2"/>
        <v>0</v>
      </c>
    </row>
    <row r="10" spans="1:7" x14ac:dyDescent="0.25">
      <c r="A10" s="5">
        <f t="shared" si="0"/>
        <v>5</v>
      </c>
      <c r="B10" s="6" t="s">
        <v>21</v>
      </c>
      <c r="C10" s="7" t="s">
        <v>8</v>
      </c>
      <c r="D10" s="8">
        <v>1</v>
      </c>
      <c r="E10" s="8">
        <f t="shared" si="1"/>
        <v>6</v>
      </c>
      <c r="F10" s="9"/>
      <c r="G10" s="10">
        <f t="shared" si="2"/>
        <v>0</v>
      </c>
    </row>
    <row r="11" spans="1:7" ht="25.5" x14ac:dyDescent="0.25">
      <c r="A11" s="5">
        <f t="shared" si="0"/>
        <v>6</v>
      </c>
      <c r="B11" s="6" t="s">
        <v>22</v>
      </c>
      <c r="C11" s="7" t="s">
        <v>8</v>
      </c>
      <c r="D11" s="8">
        <v>1</v>
      </c>
      <c r="E11" s="8">
        <f t="shared" si="1"/>
        <v>6</v>
      </c>
      <c r="F11" s="9"/>
      <c r="G11" s="10">
        <f t="shared" si="2"/>
        <v>0</v>
      </c>
    </row>
    <row r="12" spans="1:7" x14ac:dyDescent="0.25">
      <c r="A12" s="5">
        <f t="shared" si="0"/>
        <v>7</v>
      </c>
      <c r="B12" s="6" t="s">
        <v>23</v>
      </c>
      <c r="C12" s="7" t="s">
        <v>8</v>
      </c>
      <c r="D12" s="8">
        <v>1</v>
      </c>
      <c r="E12" s="8">
        <f t="shared" si="1"/>
        <v>6</v>
      </c>
      <c r="F12" s="9"/>
      <c r="G12" s="10">
        <f>F12*E12</f>
        <v>0</v>
      </c>
    </row>
    <row r="13" spans="1:7" x14ac:dyDescent="0.25">
      <c r="A13" s="66" t="s">
        <v>46</v>
      </c>
      <c r="B13" s="67"/>
      <c r="C13" s="67"/>
      <c r="D13" s="67"/>
      <c r="E13" s="67"/>
      <c r="F13" s="67"/>
      <c r="G13" s="26">
        <f>SUM(G6:G12)</f>
        <v>0</v>
      </c>
    </row>
    <row r="14" spans="1:7" x14ac:dyDescent="0.25">
      <c r="A14" s="66" t="s">
        <v>197</v>
      </c>
      <c r="B14" s="67"/>
      <c r="C14" s="67"/>
      <c r="D14" s="67"/>
      <c r="E14" s="67"/>
      <c r="F14" s="67"/>
      <c r="G14" s="26">
        <f>G13/6</f>
        <v>0</v>
      </c>
    </row>
    <row r="15" spans="1:7" x14ac:dyDescent="0.25">
      <c r="A15" s="66" t="s">
        <v>198</v>
      </c>
      <c r="B15" s="67"/>
      <c r="C15" s="67"/>
      <c r="D15" s="67"/>
      <c r="E15" s="67"/>
      <c r="F15" s="67"/>
      <c r="G15" s="26">
        <f>G14/12</f>
        <v>0</v>
      </c>
    </row>
    <row r="16" spans="1:7" ht="15.75" x14ac:dyDescent="0.2">
      <c r="A16" s="76" t="s">
        <v>35</v>
      </c>
      <c r="B16" s="77"/>
      <c r="C16" s="77"/>
      <c r="D16" s="77"/>
      <c r="E16" s="77"/>
      <c r="F16" s="77"/>
      <c r="G16" s="78"/>
    </row>
    <row r="17" spans="1:7" ht="36" customHeight="1" x14ac:dyDescent="0.2">
      <c r="A17" s="28" t="s">
        <v>6</v>
      </c>
      <c r="B17" s="28" t="s">
        <v>7</v>
      </c>
      <c r="C17" s="28" t="s">
        <v>8</v>
      </c>
      <c r="D17" s="27" t="s">
        <v>45</v>
      </c>
      <c r="E17" s="28" t="s">
        <v>17</v>
      </c>
      <c r="F17" s="28" t="s">
        <v>42</v>
      </c>
      <c r="G17" s="28" t="s">
        <v>43</v>
      </c>
    </row>
    <row r="18" spans="1:7" ht="25.5" x14ac:dyDescent="0.25">
      <c r="A18" s="5">
        <v>1</v>
      </c>
      <c r="B18" s="6" t="s">
        <v>18</v>
      </c>
      <c r="C18" s="7" t="s">
        <v>8</v>
      </c>
      <c r="D18" s="8">
        <v>4</v>
      </c>
      <c r="E18" s="8">
        <f>D18*10</f>
        <v>40</v>
      </c>
      <c r="F18" s="9"/>
      <c r="G18" s="10">
        <f t="shared" ref="G18:G24" si="3">F18*E18</f>
        <v>0</v>
      </c>
    </row>
    <row r="19" spans="1:7" x14ac:dyDescent="0.25">
      <c r="A19" s="5">
        <f t="shared" ref="A19:A24" si="4">SUM(A18+1)</f>
        <v>2</v>
      </c>
      <c r="B19" s="29" t="s">
        <v>19</v>
      </c>
      <c r="C19" s="7" t="s">
        <v>8</v>
      </c>
      <c r="D19" s="8">
        <v>2</v>
      </c>
      <c r="E19" s="8">
        <f t="shared" ref="E19:E24" si="5">D19*10</f>
        <v>20</v>
      </c>
      <c r="F19" s="9"/>
      <c r="G19" s="10">
        <f t="shared" si="3"/>
        <v>0</v>
      </c>
    </row>
    <row r="20" spans="1:7" ht="30" customHeight="1" x14ac:dyDescent="0.25">
      <c r="A20" s="5">
        <f t="shared" si="4"/>
        <v>3</v>
      </c>
      <c r="B20" s="6" t="s">
        <v>20</v>
      </c>
      <c r="C20" s="7" t="s">
        <v>14</v>
      </c>
      <c r="D20" s="8">
        <v>4</v>
      </c>
      <c r="E20" s="8">
        <f t="shared" si="5"/>
        <v>40</v>
      </c>
      <c r="F20" s="9"/>
      <c r="G20" s="10">
        <f t="shared" si="3"/>
        <v>0</v>
      </c>
    </row>
    <row r="21" spans="1:7" x14ac:dyDescent="0.25">
      <c r="A21" s="5">
        <f t="shared" si="4"/>
        <v>4</v>
      </c>
      <c r="B21" s="29" t="s">
        <v>44</v>
      </c>
      <c r="C21" s="7" t="s">
        <v>14</v>
      </c>
      <c r="D21" s="8">
        <v>1</v>
      </c>
      <c r="E21" s="8">
        <f t="shared" si="5"/>
        <v>10</v>
      </c>
      <c r="F21" s="9"/>
      <c r="G21" s="10">
        <f t="shared" si="3"/>
        <v>0</v>
      </c>
    </row>
    <row r="22" spans="1:7" x14ac:dyDescent="0.25">
      <c r="A22" s="5">
        <f t="shared" si="4"/>
        <v>5</v>
      </c>
      <c r="B22" s="6" t="s">
        <v>21</v>
      </c>
      <c r="C22" s="7" t="s">
        <v>8</v>
      </c>
      <c r="D22" s="8">
        <v>1</v>
      </c>
      <c r="E22" s="8">
        <f t="shared" si="5"/>
        <v>10</v>
      </c>
      <c r="F22" s="9"/>
      <c r="G22" s="10">
        <f t="shared" si="3"/>
        <v>0</v>
      </c>
    </row>
    <row r="23" spans="1:7" ht="25.5" x14ac:dyDescent="0.25">
      <c r="A23" s="5">
        <f t="shared" si="4"/>
        <v>6</v>
      </c>
      <c r="B23" s="6" t="s">
        <v>22</v>
      </c>
      <c r="C23" s="7" t="s">
        <v>8</v>
      </c>
      <c r="D23" s="8">
        <v>1</v>
      </c>
      <c r="E23" s="8">
        <f t="shared" si="5"/>
        <v>10</v>
      </c>
      <c r="F23" s="9"/>
      <c r="G23" s="10">
        <f t="shared" si="3"/>
        <v>0</v>
      </c>
    </row>
    <row r="24" spans="1:7" x14ac:dyDescent="0.25">
      <c r="A24" s="5">
        <f t="shared" si="4"/>
        <v>7</v>
      </c>
      <c r="B24" s="6" t="s">
        <v>23</v>
      </c>
      <c r="C24" s="7" t="s">
        <v>8</v>
      </c>
      <c r="D24" s="8">
        <v>1</v>
      </c>
      <c r="E24" s="8">
        <f t="shared" si="5"/>
        <v>10</v>
      </c>
      <c r="F24" s="9"/>
      <c r="G24" s="10">
        <f t="shared" si="3"/>
        <v>0</v>
      </c>
    </row>
    <row r="25" spans="1:7" x14ac:dyDescent="0.25">
      <c r="A25" s="66" t="s">
        <v>46</v>
      </c>
      <c r="B25" s="67"/>
      <c r="C25" s="67"/>
      <c r="D25" s="67"/>
      <c r="E25" s="67"/>
      <c r="F25" s="67"/>
      <c r="G25" s="26">
        <f>SUM(G18:G24)</f>
        <v>0</v>
      </c>
    </row>
    <row r="26" spans="1:7" x14ac:dyDescent="0.25">
      <c r="A26" s="66" t="s">
        <v>197</v>
      </c>
      <c r="B26" s="67"/>
      <c r="C26" s="67"/>
      <c r="D26" s="67"/>
      <c r="E26" s="67"/>
      <c r="F26" s="67"/>
      <c r="G26" s="26">
        <f>G25/10</f>
        <v>0</v>
      </c>
    </row>
    <row r="27" spans="1:7" x14ac:dyDescent="0.25">
      <c r="A27" s="66" t="s">
        <v>198</v>
      </c>
      <c r="B27" s="67"/>
      <c r="C27" s="67"/>
      <c r="D27" s="67"/>
      <c r="E27" s="67"/>
      <c r="F27" s="67"/>
      <c r="G27" s="26">
        <f>G26/12</f>
        <v>0</v>
      </c>
    </row>
    <row r="28" spans="1:7" ht="15.75" x14ac:dyDescent="0.2">
      <c r="A28" s="76" t="s">
        <v>36</v>
      </c>
      <c r="B28" s="77"/>
      <c r="C28" s="77"/>
      <c r="D28" s="77"/>
      <c r="E28" s="77"/>
      <c r="F28" s="77"/>
      <c r="G28" s="78"/>
    </row>
    <row r="29" spans="1:7" ht="36" customHeight="1" x14ac:dyDescent="0.2">
      <c r="A29" s="28" t="s">
        <v>6</v>
      </c>
      <c r="B29" s="28" t="s">
        <v>7</v>
      </c>
      <c r="C29" s="28" t="s">
        <v>8</v>
      </c>
      <c r="D29" s="27" t="s">
        <v>45</v>
      </c>
      <c r="E29" s="28" t="s">
        <v>17</v>
      </c>
      <c r="F29" s="28" t="s">
        <v>42</v>
      </c>
      <c r="G29" s="28" t="s">
        <v>43</v>
      </c>
    </row>
    <row r="30" spans="1:7" ht="25.5" x14ac:dyDescent="0.25">
      <c r="A30" s="5">
        <v>1</v>
      </c>
      <c r="B30" s="29" t="s">
        <v>48</v>
      </c>
      <c r="C30" s="7" t="s">
        <v>8</v>
      </c>
      <c r="D30" s="8">
        <v>4</v>
      </c>
      <c r="E30" s="8">
        <f>D30*3</f>
        <v>12</v>
      </c>
      <c r="F30" s="9"/>
      <c r="G30" s="10">
        <f>F30*E30</f>
        <v>0</v>
      </c>
    </row>
    <row r="31" spans="1:7" ht="25.5" x14ac:dyDescent="0.25">
      <c r="A31" s="5">
        <f t="shared" ref="A31:A34" si="6">SUM(A30+1)</f>
        <v>2</v>
      </c>
      <c r="B31" s="29" t="s">
        <v>47</v>
      </c>
      <c r="C31" s="7" t="s">
        <v>8</v>
      </c>
      <c r="D31" s="8">
        <v>2</v>
      </c>
      <c r="E31" s="8">
        <f t="shared" ref="E31:E35" si="7">D31*3</f>
        <v>6</v>
      </c>
      <c r="F31" s="9"/>
      <c r="G31" s="10">
        <f t="shared" ref="G31:G34" si="8">F31*E31</f>
        <v>0</v>
      </c>
    </row>
    <row r="32" spans="1:7" ht="30" customHeight="1" x14ac:dyDescent="0.25">
      <c r="A32" s="5">
        <f t="shared" si="6"/>
        <v>3</v>
      </c>
      <c r="B32" s="6" t="s">
        <v>20</v>
      </c>
      <c r="C32" s="7" t="s">
        <v>14</v>
      </c>
      <c r="D32" s="8">
        <v>4</v>
      </c>
      <c r="E32" s="8">
        <f t="shared" si="7"/>
        <v>12</v>
      </c>
      <c r="F32" s="9"/>
      <c r="G32" s="10">
        <f t="shared" si="8"/>
        <v>0</v>
      </c>
    </row>
    <row r="33" spans="1:7" x14ac:dyDescent="0.25">
      <c r="A33" s="5">
        <f t="shared" si="6"/>
        <v>4</v>
      </c>
      <c r="B33" s="29" t="s">
        <v>44</v>
      </c>
      <c r="C33" s="7" t="s">
        <v>14</v>
      </c>
      <c r="D33" s="8">
        <v>1</v>
      </c>
      <c r="E33" s="8">
        <f t="shared" si="7"/>
        <v>3</v>
      </c>
      <c r="F33" s="9"/>
      <c r="G33" s="10">
        <f t="shared" si="8"/>
        <v>0</v>
      </c>
    </row>
    <row r="34" spans="1:7" ht="25.5" x14ac:dyDescent="0.25">
      <c r="A34" s="5">
        <f t="shared" si="6"/>
        <v>5</v>
      </c>
      <c r="B34" s="6" t="s">
        <v>22</v>
      </c>
      <c r="C34" s="7" t="s">
        <v>8</v>
      </c>
      <c r="D34" s="8">
        <v>1</v>
      </c>
      <c r="E34" s="8">
        <f t="shared" si="7"/>
        <v>3</v>
      </c>
      <c r="F34" s="9"/>
      <c r="G34" s="10">
        <f t="shared" si="8"/>
        <v>0</v>
      </c>
    </row>
    <row r="35" spans="1:7" x14ac:dyDescent="0.25">
      <c r="A35" s="5">
        <f>SUM(A33+1)</f>
        <v>5</v>
      </c>
      <c r="B35" s="6" t="s">
        <v>23</v>
      </c>
      <c r="C35" s="7" t="s">
        <v>8</v>
      </c>
      <c r="D35" s="8">
        <v>1</v>
      </c>
      <c r="E35" s="8">
        <f t="shared" si="7"/>
        <v>3</v>
      </c>
      <c r="F35" s="9"/>
      <c r="G35" s="10">
        <f>F35*E35</f>
        <v>0</v>
      </c>
    </row>
    <row r="36" spans="1:7" x14ac:dyDescent="0.25">
      <c r="A36" s="66" t="s">
        <v>46</v>
      </c>
      <c r="B36" s="67"/>
      <c r="C36" s="67"/>
      <c r="D36" s="67"/>
      <c r="E36" s="67"/>
      <c r="F36" s="67"/>
      <c r="G36" s="26">
        <f>SUM(G30:G35)</f>
        <v>0</v>
      </c>
    </row>
    <row r="37" spans="1:7" x14ac:dyDescent="0.25">
      <c r="A37" s="66" t="s">
        <v>197</v>
      </c>
      <c r="B37" s="67"/>
      <c r="C37" s="67"/>
      <c r="D37" s="67"/>
      <c r="E37" s="67"/>
      <c r="F37" s="67"/>
      <c r="G37" s="26">
        <f>G36/3</f>
        <v>0</v>
      </c>
    </row>
    <row r="38" spans="1:7" x14ac:dyDescent="0.25">
      <c r="A38" s="66" t="s">
        <v>198</v>
      </c>
      <c r="B38" s="67"/>
      <c r="C38" s="67"/>
      <c r="D38" s="67"/>
      <c r="E38" s="67"/>
      <c r="F38" s="67"/>
      <c r="G38" s="26">
        <f>G37/12</f>
        <v>0</v>
      </c>
    </row>
    <row r="39" spans="1:7" ht="15.75" x14ac:dyDescent="0.2">
      <c r="A39" s="79" t="s">
        <v>37</v>
      </c>
      <c r="B39" s="77"/>
      <c r="C39" s="77"/>
      <c r="D39" s="77"/>
      <c r="E39" s="77"/>
      <c r="F39" s="77"/>
      <c r="G39" s="78"/>
    </row>
    <row r="40" spans="1:7" ht="36" customHeight="1" x14ac:dyDescent="0.2">
      <c r="A40" s="28" t="s">
        <v>6</v>
      </c>
      <c r="B40" s="28" t="s">
        <v>7</v>
      </c>
      <c r="C40" s="28" t="s">
        <v>8</v>
      </c>
      <c r="D40" s="27" t="s">
        <v>45</v>
      </c>
      <c r="E40" s="28" t="s">
        <v>17</v>
      </c>
      <c r="F40" s="28" t="s">
        <v>42</v>
      </c>
      <c r="G40" s="28" t="s">
        <v>43</v>
      </c>
    </row>
    <row r="41" spans="1:7" ht="25.5" x14ac:dyDescent="0.25">
      <c r="A41" s="5">
        <v>1</v>
      </c>
      <c r="B41" s="29" t="s">
        <v>49</v>
      </c>
      <c r="C41" s="7" t="s">
        <v>8</v>
      </c>
      <c r="D41" s="8">
        <v>4</v>
      </c>
      <c r="E41" s="8">
        <f>D41</f>
        <v>4</v>
      </c>
      <c r="F41" s="9"/>
      <c r="G41" s="10">
        <f>F41*E41</f>
        <v>0</v>
      </c>
    </row>
    <row r="42" spans="1:7" x14ac:dyDescent="0.25">
      <c r="A42" s="5">
        <f t="shared" ref="A42:A47" si="9">SUM(A41+1)</f>
        <v>2</v>
      </c>
      <c r="B42" s="29" t="s">
        <v>50</v>
      </c>
      <c r="C42" s="7" t="s">
        <v>8</v>
      </c>
      <c r="D42" s="8">
        <v>2</v>
      </c>
      <c r="E42" s="8">
        <f t="shared" ref="E42:E46" si="10">D42</f>
        <v>2</v>
      </c>
      <c r="F42" s="9"/>
      <c r="G42" s="10">
        <f t="shared" ref="G42:G45" si="11">F42*E42</f>
        <v>0</v>
      </c>
    </row>
    <row r="43" spans="1:7" ht="30" customHeight="1" x14ac:dyDescent="0.25">
      <c r="A43" s="5">
        <f t="shared" si="9"/>
        <v>3</v>
      </c>
      <c r="B43" s="29" t="s">
        <v>51</v>
      </c>
      <c r="C43" s="53" t="s">
        <v>8</v>
      </c>
      <c r="D43" s="8">
        <v>2</v>
      </c>
      <c r="E43" s="8">
        <f t="shared" si="10"/>
        <v>2</v>
      </c>
      <c r="F43" s="9"/>
      <c r="G43" s="10">
        <f t="shared" si="11"/>
        <v>0</v>
      </c>
    </row>
    <row r="44" spans="1:7" x14ac:dyDescent="0.25">
      <c r="A44" s="5">
        <f t="shared" si="9"/>
        <v>4</v>
      </c>
      <c r="B44" s="29" t="s">
        <v>52</v>
      </c>
      <c r="C44" s="53" t="s">
        <v>8</v>
      </c>
      <c r="D44" s="8">
        <v>2</v>
      </c>
      <c r="E44" s="8">
        <f t="shared" si="10"/>
        <v>2</v>
      </c>
      <c r="F44" s="9"/>
      <c r="G44" s="10">
        <f t="shared" si="11"/>
        <v>0</v>
      </c>
    </row>
    <row r="45" spans="1:7" ht="25.5" x14ac:dyDescent="0.25">
      <c r="A45" s="5">
        <f t="shared" si="9"/>
        <v>5</v>
      </c>
      <c r="B45" s="29" t="s">
        <v>53</v>
      </c>
      <c r="C45" s="53" t="s">
        <v>14</v>
      </c>
      <c r="D45" s="8">
        <v>1</v>
      </c>
      <c r="E45" s="8">
        <f t="shared" si="10"/>
        <v>1</v>
      </c>
      <c r="F45" s="9"/>
      <c r="G45" s="10">
        <f t="shared" si="11"/>
        <v>0</v>
      </c>
    </row>
    <row r="46" spans="1:7" x14ac:dyDescent="0.25">
      <c r="A46" s="5">
        <f t="shared" si="9"/>
        <v>6</v>
      </c>
      <c r="B46" s="29" t="s">
        <v>54</v>
      </c>
      <c r="C46" s="53" t="s">
        <v>14</v>
      </c>
      <c r="D46" s="8">
        <v>1</v>
      </c>
      <c r="E46" s="8">
        <f t="shared" si="10"/>
        <v>1</v>
      </c>
      <c r="F46" s="9"/>
      <c r="G46" s="10">
        <f>F46*E46</f>
        <v>0</v>
      </c>
    </row>
    <row r="47" spans="1:7" x14ac:dyDescent="0.25">
      <c r="A47" s="5">
        <f t="shared" si="9"/>
        <v>7</v>
      </c>
      <c r="B47" s="6" t="s">
        <v>23</v>
      </c>
      <c r="C47" s="7" t="s">
        <v>8</v>
      </c>
      <c r="D47" s="8">
        <v>1</v>
      </c>
      <c r="E47" s="8">
        <f>D47</f>
        <v>1</v>
      </c>
      <c r="F47" s="9"/>
      <c r="G47" s="10">
        <f>F47*E47</f>
        <v>0</v>
      </c>
    </row>
    <row r="48" spans="1:7" x14ac:dyDescent="0.25">
      <c r="A48" s="66" t="s">
        <v>46</v>
      </c>
      <c r="B48" s="67"/>
      <c r="C48" s="67"/>
      <c r="D48" s="67"/>
      <c r="E48" s="67"/>
      <c r="F48" s="67"/>
      <c r="G48" s="26">
        <f>SUM(G41:G47)</f>
        <v>0</v>
      </c>
    </row>
    <row r="49" spans="1:7" x14ac:dyDescent="0.25">
      <c r="A49" s="66" t="s">
        <v>197</v>
      </c>
      <c r="B49" s="67"/>
      <c r="C49" s="67"/>
      <c r="D49" s="67"/>
      <c r="E49" s="67"/>
      <c r="F49" s="67"/>
      <c r="G49" s="26">
        <f>G48</f>
        <v>0</v>
      </c>
    </row>
    <row r="50" spans="1:7" x14ac:dyDescent="0.25">
      <c r="A50" s="66" t="s">
        <v>198</v>
      </c>
      <c r="B50" s="67"/>
      <c r="C50" s="67"/>
      <c r="D50" s="67"/>
      <c r="E50" s="67"/>
      <c r="F50" s="67"/>
      <c r="G50" s="26">
        <f>G49/12</f>
        <v>0</v>
      </c>
    </row>
    <row r="51" spans="1:7" ht="15.75" x14ac:dyDescent="0.2">
      <c r="A51" s="76" t="s">
        <v>38</v>
      </c>
      <c r="B51" s="77"/>
      <c r="C51" s="77"/>
      <c r="D51" s="77"/>
      <c r="E51" s="77"/>
      <c r="F51" s="77"/>
      <c r="G51" s="78"/>
    </row>
    <row r="52" spans="1:7" ht="36" customHeight="1" x14ac:dyDescent="0.2">
      <c r="A52" s="28" t="s">
        <v>6</v>
      </c>
      <c r="B52" s="28" t="s">
        <v>7</v>
      </c>
      <c r="C52" s="28" t="s">
        <v>8</v>
      </c>
      <c r="D52" s="27" t="s">
        <v>45</v>
      </c>
      <c r="E52" s="28" t="s">
        <v>17</v>
      </c>
      <c r="F52" s="28" t="s">
        <v>42</v>
      </c>
      <c r="G52" s="28" t="s">
        <v>43</v>
      </c>
    </row>
    <row r="53" spans="1:7" ht="25.5" x14ac:dyDescent="0.25">
      <c r="A53" s="5">
        <v>1</v>
      </c>
      <c r="B53" s="29" t="s">
        <v>55</v>
      </c>
      <c r="C53" s="7" t="s">
        <v>8</v>
      </c>
      <c r="D53" s="8">
        <v>4</v>
      </c>
      <c r="E53" s="8">
        <f>D53*2</f>
        <v>8</v>
      </c>
      <c r="F53" s="9"/>
      <c r="G53" s="10">
        <f>F53*E53</f>
        <v>0</v>
      </c>
    </row>
    <row r="54" spans="1:7" x14ac:dyDescent="0.25">
      <c r="A54" s="5">
        <f t="shared" ref="A54:A58" si="12">SUM(A53+1)</f>
        <v>2</v>
      </c>
      <c r="B54" s="29" t="s">
        <v>56</v>
      </c>
      <c r="C54" s="7" t="s">
        <v>8</v>
      </c>
      <c r="D54" s="8">
        <v>4</v>
      </c>
      <c r="E54" s="8">
        <f t="shared" ref="E54:E57" si="13">D54*2</f>
        <v>8</v>
      </c>
      <c r="F54" s="9"/>
      <c r="G54" s="10">
        <f t="shared" ref="G54:G57" si="14">F54*E54</f>
        <v>0</v>
      </c>
    </row>
    <row r="55" spans="1:7" ht="30" customHeight="1" x14ac:dyDescent="0.25">
      <c r="A55" s="5">
        <f t="shared" si="12"/>
        <v>3</v>
      </c>
      <c r="B55" s="29" t="s">
        <v>20</v>
      </c>
      <c r="C55" s="7" t="s">
        <v>14</v>
      </c>
      <c r="D55" s="8">
        <v>4</v>
      </c>
      <c r="E55" s="8">
        <f t="shared" si="13"/>
        <v>8</v>
      </c>
      <c r="F55" s="9"/>
      <c r="G55" s="10">
        <f t="shared" si="14"/>
        <v>0</v>
      </c>
    </row>
    <row r="56" spans="1:7" x14ac:dyDescent="0.25">
      <c r="A56" s="5">
        <f t="shared" si="12"/>
        <v>4</v>
      </c>
      <c r="B56" s="29" t="s">
        <v>57</v>
      </c>
      <c r="C56" s="7" t="s">
        <v>14</v>
      </c>
      <c r="D56" s="8">
        <v>1</v>
      </c>
      <c r="E56" s="8">
        <f t="shared" si="13"/>
        <v>2</v>
      </c>
      <c r="F56" s="9"/>
      <c r="G56" s="10">
        <f t="shared" si="14"/>
        <v>0</v>
      </c>
    </row>
    <row r="57" spans="1:7" ht="25.5" x14ac:dyDescent="0.25">
      <c r="A57" s="5">
        <f t="shared" si="12"/>
        <v>5</v>
      </c>
      <c r="B57" s="29" t="s">
        <v>58</v>
      </c>
      <c r="C57" s="7" t="s">
        <v>8</v>
      </c>
      <c r="D57" s="8">
        <v>1</v>
      </c>
      <c r="E57" s="8">
        <f t="shared" si="13"/>
        <v>2</v>
      </c>
      <c r="F57" s="9"/>
      <c r="G57" s="10">
        <f t="shared" si="14"/>
        <v>0</v>
      </c>
    </row>
    <row r="58" spans="1:7" x14ac:dyDescent="0.25">
      <c r="A58" s="5">
        <f t="shared" si="12"/>
        <v>6</v>
      </c>
      <c r="B58" s="6" t="s">
        <v>23</v>
      </c>
      <c r="C58" s="7" t="s">
        <v>8</v>
      </c>
      <c r="D58" s="8">
        <v>1</v>
      </c>
      <c r="E58" s="8">
        <f>D58*2</f>
        <v>2</v>
      </c>
      <c r="F58" s="9"/>
      <c r="G58" s="10">
        <f t="shared" ref="G58" si="15">F58*E58</f>
        <v>0</v>
      </c>
    </row>
    <row r="59" spans="1:7" x14ac:dyDescent="0.25">
      <c r="A59" s="66" t="s">
        <v>46</v>
      </c>
      <c r="B59" s="67"/>
      <c r="C59" s="67"/>
      <c r="D59" s="67"/>
      <c r="E59" s="67"/>
      <c r="F59" s="67"/>
      <c r="G59" s="26">
        <f>SUM(G53:G58)</f>
        <v>0</v>
      </c>
    </row>
    <row r="60" spans="1:7" x14ac:dyDescent="0.25">
      <c r="A60" s="66" t="s">
        <v>197</v>
      </c>
      <c r="B60" s="67"/>
      <c r="C60" s="67"/>
      <c r="D60" s="67"/>
      <c r="E60" s="67"/>
      <c r="F60" s="67"/>
      <c r="G60" s="26">
        <f>G59/2</f>
        <v>0</v>
      </c>
    </row>
    <row r="61" spans="1:7" x14ac:dyDescent="0.25">
      <c r="A61" s="66" t="s">
        <v>198</v>
      </c>
      <c r="B61" s="67"/>
      <c r="C61" s="67"/>
      <c r="D61" s="67"/>
      <c r="E61" s="67"/>
      <c r="F61" s="67"/>
      <c r="G61" s="26">
        <f>G60/12</f>
        <v>0</v>
      </c>
    </row>
    <row r="62" spans="1:7" ht="15.75" x14ac:dyDescent="0.2">
      <c r="A62" s="76" t="s">
        <v>39</v>
      </c>
      <c r="B62" s="77"/>
      <c r="C62" s="77"/>
      <c r="D62" s="77"/>
      <c r="E62" s="77"/>
      <c r="F62" s="77"/>
      <c r="G62" s="78"/>
    </row>
    <row r="63" spans="1:7" ht="36" customHeight="1" x14ac:dyDescent="0.2">
      <c r="A63" s="28" t="s">
        <v>6</v>
      </c>
      <c r="B63" s="28" t="s">
        <v>7</v>
      </c>
      <c r="C63" s="28" t="s">
        <v>8</v>
      </c>
      <c r="D63" s="27" t="s">
        <v>45</v>
      </c>
      <c r="E63" s="28" t="s">
        <v>17</v>
      </c>
      <c r="F63" s="28" t="s">
        <v>42</v>
      </c>
      <c r="G63" s="28" t="s">
        <v>43</v>
      </c>
    </row>
    <row r="64" spans="1:7" ht="25.5" x14ac:dyDescent="0.25">
      <c r="A64" s="5">
        <v>1</v>
      </c>
      <c r="B64" s="29" t="s">
        <v>48</v>
      </c>
      <c r="C64" s="7" t="s">
        <v>8</v>
      </c>
      <c r="D64" s="8">
        <v>4</v>
      </c>
      <c r="E64" s="8">
        <f>D64</f>
        <v>4</v>
      </c>
      <c r="F64" s="9"/>
      <c r="G64" s="10">
        <f>F64*E64</f>
        <v>0</v>
      </c>
    </row>
    <row r="65" spans="1:7" x14ac:dyDescent="0.25">
      <c r="A65" s="5">
        <f t="shared" ref="A65:A69" si="16">SUM(A64+1)</f>
        <v>2</v>
      </c>
      <c r="B65" s="29" t="s">
        <v>56</v>
      </c>
      <c r="C65" s="7" t="s">
        <v>8</v>
      </c>
      <c r="D65" s="8">
        <v>4</v>
      </c>
      <c r="E65" s="8">
        <f t="shared" ref="E65:E69" si="17">D65</f>
        <v>4</v>
      </c>
      <c r="F65" s="9"/>
      <c r="G65" s="10">
        <f t="shared" ref="G65:G68" si="18">F65*E65</f>
        <v>0</v>
      </c>
    </row>
    <row r="66" spans="1:7" ht="30" customHeight="1" x14ac:dyDescent="0.25">
      <c r="A66" s="5">
        <f t="shared" si="16"/>
        <v>3</v>
      </c>
      <c r="B66" s="29" t="s">
        <v>20</v>
      </c>
      <c r="C66" s="7" t="s">
        <v>14</v>
      </c>
      <c r="D66" s="8">
        <v>4</v>
      </c>
      <c r="E66" s="8">
        <f t="shared" si="17"/>
        <v>4</v>
      </c>
      <c r="F66" s="9"/>
      <c r="G66" s="10">
        <f t="shared" si="18"/>
        <v>0</v>
      </c>
    </row>
    <row r="67" spans="1:7" x14ac:dyDescent="0.25">
      <c r="A67" s="5">
        <f t="shared" si="16"/>
        <v>4</v>
      </c>
      <c r="B67" s="29" t="s">
        <v>57</v>
      </c>
      <c r="C67" s="7" t="s">
        <v>14</v>
      </c>
      <c r="D67" s="8">
        <v>1</v>
      </c>
      <c r="E67" s="8">
        <f t="shared" si="17"/>
        <v>1</v>
      </c>
      <c r="F67" s="9"/>
      <c r="G67" s="10">
        <f t="shared" si="18"/>
        <v>0</v>
      </c>
    </row>
    <row r="68" spans="1:7" ht="25.5" x14ac:dyDescent="0.25">
      <c r="A68" s="5">
        <f t="shared" si="16"/>
        <v>5</v>
      </c>
      <c r="B68" s="29" t="s">
        <v>58</v>
      </c>
      <c r="C68" s="7" t="s">
        <v>8</v>
      </c>
      <c r="D68" s="8">
        <v>1</v>
      </c>
      <c r="E68" s="8">
        <f t="shared" si="17"/>
        <v>1</v>
      </c>
      <c r="F68" s="9"/>
      <c r="G68" s="10">
        <f t="shared" si="18"/>
        <v>0</v>
      </c>
    </row>
    <row r="69" spans="1:7" x14ac:dyDescent="0.25">
      <c r="A69" s="5">
        <f t="shared" si="16"/>
        <v>6</v>
      </c>
      <c r="B69" s="6" t="s">
        <v>23</v>
      </c>
      <c r="C69" s="7" t="s">
        <v>8</v>
      </c>
      <c r="D69" s="8">
        <v>1</v>
      </c>
      <c r="E69" s="8">
        <f t="shared" si="17"/>
        <v>1</v>
      </c>
      <c r="F69" s="9"/>
      <c r="G69" s="10">
        <f t="shared" ref="G69" si="19">F69*E69</f>
        <v>0</v>
      </c>
    </row>
    <row r="70" spans="1:7" x14ac:dyDescent="0.25">
      <c r="A70" s="66" t="s">
        <v>46</v>
      </c>
      <c r="B70" s="67"/>
      <c r="C70" s="67"/>
      <c r="D70" s="67"/>
      <c r="E70" s="67"/>
      <c r="F70" s="67"/>
      <c r="G70" s="26">
        <f>SUM(G64:G69)</f>
        <v>0</v>
      </c>
    </row>
    <row r="71" spans="1:7" x14ac:dyDescent="0.25">
      <c r="A71" s="66" t="s">
        <v>197</v>
      </c>
      <c r="B71" s="67"/>
      <c r="C71" s="67"/>
      <c r="D71" s="67"/>
      <c r="E71" s="67"/>
      <c r="F71" s="67"/>
      <c r="G71" s="26">
        <f>G70</f>
        <v>0</v>
      </c>
    </row>
    <row r="72" spans="1:7" x14ac:dyDescent="0.25">
      <c r="A72" s="66" t="s">
        <v>198</v>
      </c>
      <c r="B72" s="67"/>
      <c r="C72" s="67"/>
      <c r="D72" s="67"/>
      <c r="E72" s="67"/>
      <c r="F72" s="67"/>
      <c r="G72" s="26">
        <f>G71/12</f>
        <v>0</v>
      </c>
    </row>
    <row r="73" spans="1:7" ht="15.75" x14ac:dyDescent="0.2">
      <c r="A73" s="76" t="s">
        <v>40</v>
      </c>
      <c r="B73" s="77"/>
      <c r="C73" s="77"/>
      <c r="D73" s="77"/>
      <c r="E73" s="77"/>
      <c r="F73" s="77"/>
      <c r="G73" s="78"/>
    </row>
    <row r="74" spans="1:7" ht="36" customHeight="1" x14ac:dyDescent="0.2">
      <c r="A74" s="28" t="s">
        <v>6</v>
      </c>
      <c r="B74" s="28" t="s">
        <v>7</v>
      </c>
      <c r="C74" s="28" t="s">
        <v>8</v>
      </c>
      <c r="D74" s="27" t="s">
        <v>45</v>
      </c>
      <c r="E74" s="28" t="s">
        <v>17</v>
      </c>
      <c r="F74" s="28" t="s">
        <v>42</v>
      </c>
      <c r="G74" s="28" t="s">
        <v>43</v>
      </c>
    </row>
    <row r="75" spans="1:7" ht="25.5" x14ac:dyDescent="0.25">
      <c r="A75" s="5">
        <v>1</v>
      </c>
      <c r="B75" s="6" t="s">
        <v>18</v>
      </c>
      <c r="C75" s="7" t="s">
        <v>8</v>
      </c>
      <c r="D75" s="8">
        <v>4</v>
      </c>
      <c r="E75" s="8">
        <f>D75</f>
        <v>4</v>
      </c>
      <c r="F75" s="9"/>
      <c r="G75" s="10">
        <f>F75*E75</f>
        <v>0</v>
      </c>
    </row>
    <row r="76" spans="1:7" ht="25.5" x14ac:dyDescent="0.25">
      <c r="A76" s="5">
        <f t="shared" ref="A76:A80" si="20">SUM(A75+1)</f>
        <v>2</v>
      </c>
      <c r="B76" s="29" t="s">
        <v>70</v>
      </c>
      <c r="C76" s="7" t="s">
        <v>8</v>
      </c>
      <c r="D76" s="8">
        <v>2</v>
      </c>
      <c r="E76" s="8">
        <f t="shared" ref="E76:E79" si="21">D76</f>
        <v>2</v>
      </c>
      <c r="F76" s="9"/>
      <c r="G76" s="10">
        <f t="shared" ref="G76:G79" si="22">F76*E76</f>
        <v>0</v>
      </c>
    </row>
    <row r="77" spans="1:7" ht="30" customHeight="1" x14ac:dyDescent="0.25">
      <c r="A77" s="5">
        <f t="shared" si="20"/>
        <v>3</v>
      </c>
      <c r="B77" s="29" t="s">
        <v>20</v>
      </c>
      <c r="C77" s="7" t="s">
        <v>14</v>
      </c>
      <c r="D77" s="8">
        <v>2</v>
      </c>
      <c r="E77" s="8">
        <f t="shared" si="21"/>
        <v>2</v>
      </c>
      <c r="F77" s="9"/>
      <c r="G77" s="10">
        <f t="shared" si="22"/>
        <v>0</v>
      </c>
    </row>
    <row r="78" spans="1:7" x14ac:dyDescent="0.25">
      <c r="A78" s="5">
        <f t="shared" si="20"/>
        <v>4</v>
      </c>
      <c r="B78" s="29" t="s">
        <v>44</v>
      </c>
      <c r="C78" s="7" t="s">
        <v>14</v>
      </c>
      <c r="D78" s="8">
        <v>2</v>
      </c>
      <c r="E78" s="8">
        <f t="shared" si="21"/>
        <v>2</v>
      </c>
      <c r="F78" s="9"/>
      <c r="G78" s="10">
        <f t="shared" si="22"/>
        <v>0</v>
      </c>
    </row>
    <row r="79" spans="1:7" x14ac:dyDescent="0.25">
      <c r="A79" s="5">
        <f t="shared" si="20"/>
        <v>5</v>
      </c>
      <c r="B79" s="29" t="s">
        <v>21</v>
      </c>
      <c r="C79" s="7" t="s">
        <v>8</v>
      </c>
      <c r="D79" s="8">
        <v>1</v>
      </c>
      <c r="E79" s="8">
        <f t="shared" si="21"/>
        <v>1</v>
      </c>
      <c r="F79" s="9"/>
      <c r="G79" s="10">
        <f t="shared" si="22"/>
        <v>0</v>
      </c>
    </row>
    <row r="80" spans="1:7" x14ac:dyDescent="0.25">
      <c r="A80" s="5">
        <f t="shared" si="20"/>
        <v>6</v>
      </c>
      <c r="B80" s="6" t="s">
        <v>23</v>
      </c>
      <c r="C80" s="7" t="s">
        <v>8</v>
      </c>
      <c r="D80" s="8">
        <v>1</v>
      </c>
      <c r="E80" s="8">
        <f>D80</f>
        <v>1</v>
      </c>
      <c r="F80" s="9"/>
      <c r="G80" s="10">
        <f>F80*E80</f>
        <v>0</v>
      </c>
    </row>
    <row r="81" spans="1:7" x14ac:dyDescent="0.25">
      <c r="A81" s="66" t="s">
        <v>46</v>
      </c>
      <c r="B81" s="67"/>
      <c r="C81" s="67"/>
      <c r="D81" s="67"/>
      <c r="E81" s="67"/>
      <c r="F81" s="67"/>
      <c r="G81" s="26">
        <f>SUM(G75:G80)</f>
        <v>0</v>
      </c>
    </row>
    <row r="82" spans="1:7" x14ac:dyDescent="0.25">
      <c r="A82" s="66" t="s">
        <v>197</v>
      </c>
      <c r="B82" s="67"/>
      <c r="C82" s="67"/>
      <c r="D82" s="67"/>
      <c r="E82" s="67"/>
      <c r="F82" s="67"/>
      <c r="G82" s="26">
        <f>G81</f>
        <v>0</v>
      </c>
    </row>
    <row r="83" spans="1:7" x14ac:dyDescent="0.25">
      <c r="A83" s="66" t="s">
        <v>198</v>
      </c>
      <c r="B83" s="67"/>
      <c r="C83" s="67"/>
      <c r="D83" s="67"/>
      <c r="E83" s="67"/>
      <c r="F83" s="67"/>
      <c r="G83" s="26">
        <f>G82/12</f>
        <v>0</v>
      </c>
    </row>
    <row r="84" spans="1:7" ht="15.75" x14ac:dyDescent="0.2">
      <c r="A84" s="76" t="s">
        <v>41</v>
      </c>
      <c r="B84" s="77"/>
      <c r="C84" s="77"/>
      <c r="D84" s="77"/>
      <c r="E84" s="77"/>
      <c r="F84" s="77"/>
      <c r="G84" s="78"/>
    </row>
    <row r="85" spans="1:7" ht="36" customHeight="1" x14ac:dyDescent="0.2">
      <c r="A85" s="28" t="s">
        <v>6</v>
      </c>
      <c r="B85" s="28" t="s">
        <v>7</v>
      </c>
      <c r="C85" s="28" t="s">
        <v>8</v>
      </c>
      <c r="D85" s="1" t="s">
        <v>12</v>
      </c>
      <c r="E85" s="28" t="s">
        <v>17</v>
      </c>
      <c r="F85" s="28" t="s">
        <v>42</v>
      </c>
      <c r="G85" s="28" t="s">
        <v>43</v>
      </c>
    </row>
    <row r="86" spans="1:7" ht="25.5" x14ac:dyDescent="0.25">
      <c r="A86" s="5">
        <v>1</v>
      </c>
      <c r="B86" s="25" t="s">
        <v>24</v>
      </c>
      <c r="C86" s="11" t="s">
        <v>8</v>
      </c>
      <c r="D86" s="8">
        <v>4</v>
      </c>
      <c r="E86" s="8">
        <f t="shared" ref="E86:E89" si="23">D86</f>
        <v>4</v>
      </c>
      <c r="F86" s="12"/>
      <c r="G86" s="10">
        <f>F86*E86</f>
        <v>0</v>
      </c>
    </row>
    <row r="87" spans="1:7" x14ac:dyDescent="0.25">
      <c r="A87" s="5">
        <f t="shared" ref="A87:A91" si="24">SUM(A86+1)</f>
        <v>2</v>
      </c>
      <c r="B87" s="6" t="s">
        <v>25</v>
      </c>
      <c r="C87" s="7" t="s">
        <v>8</v>
      </c>
      <c r="D87" s="8">
        <v>2</v>
      </c>
      <c r="E87" s="8">
        <f t="shared" si="23"/>
        <v>2</v>
      </c>
      <c r="F87" s="9"/>
      <c r="G87" s="10">
        <f t="shared" ref="G87:G88" si="25">F87*E87</f>
        <v>0</v>
      </c>
    </row>
    <row r="88" spans="1:7" ht="30" customHeight="1" x14ac:dyDescent="0.25">
      <c r="A88" s="5">
        <f t="shared" si="24"/>
        <v>3</v>
      </c>
      <c r="B88" s="29" t="s">
        <v>20</v>
      </c>
      <c r="C88" s="7" t="s">
        <v>14</v>
      </c>
      <c r="D88" s="8">
        <v>4</v>
      </c>
      <c r="E88" s="8">
        <f t="shared" si="23"/>
        <v>4</v>
      </c>
      <c r="F88" s="9"/>
      <c r="G88" s="10">
        <f t="shared" si="25"/>
        <v>0</v>
      </c>
    </row>
    <row r="89" spans="1:7" ht="25.5" x14ac:dyDescent="0.25">
      <c r="A89" s="5">
        <f t="shared" si="24"/>
        <v>4</v>
      </c>
      <c r="B89" s="22" t="s">
        <v>26</v>
      </c>
      <c r="C89" s="20" t="s">
        <v>14</v>
      </c>
      <c r="D89" s="23">
        <v>1</v>
      </c>
      <c r="E89" s="8">
        <f t="shared" si="23"/>
        <v>1</v>
      </c>
      <c r="F89" s="24"/>
      <c r="G89" s="21">
        <f>F89*E89</f>
        <v>0</v>
      </c>
    </row>
    <row r="90" spans="1:7" x14ac:dyDescent="0.25">
      <c r="A90" s="5">
        <f t="shared" si="24"/>
        <v>5</v>
      </c>
      <c r="B90" s="29" t="s">
        <v>21</v>
      </c>
      <c r="C90" s="7" t="s">
        <v>8</v>
      </c>
      <c r="D90" s="8">
        <v>1</v>
      </c>
      <c r="E90" s="8">
        <f>D90</f>
        <v>1</v>
      </c>
      <c r="F90" s="9"/>
      <c r="G90" s="10">
        <f>F90*E90</f>
        <v>0</v>
      </c>
    </row>
    <row r="91" spans="1:7" x14ac:dyDescent="0.25">
      <c r="A91" s="5">
        <f t="shared" si="24"/>
        <v>6</v>
      </c>
      <c r="B91" s="6" t="s">
        <v>23</v>
      </c>
      <c r="C91" s="7" t="s">
        <v>8</v>
      </c>
      <c r="D91" s="8">
        <v>1</v>
      </c>
      <c r="E91" s="8">
        <f>D91</f>
        <v>1</v>
      </c>
      <c r="F91" s="9"/>
      <c r="G91" s="10">
        <f>F91*E91</f>
        <v>0</v>
      </c>
    </row>
    <row r="92" spans="1:7" x14ac:dyDescent="0.25">
      <c r="A92" s="66" t="s">
        <v>46</v>
      </c>
      <c r="B92" s="67"/>
      <c r="C92" s="67"/>
      <c r="D92" s="67"/>
      <c r="E92" s="67"/>
      <c r="F92" s="67"/>
      <c r="G92" s="26">
        <f>SUM(G86:G91)</f>
        <v>0</v>
      </c>
    </row>
    <row r="93" spans="1:7" x14ac:dyDescent="0.25">
      <c r="A93" s="66" t="s">
        <v>197</v>
      </c>
      <c r="B93" s="67"/>
      <c r="C93" s="67"/>
      <c r="D93" s="67"/>
      <c r="E93" s="67"/>
      <c r="F93" s="67"/>
      <c r="G93" s="26">
        <f>G92</f>
        <v>0</v>
      </c>
    </row>
    <row r="94" spans="1:7" x14ac:dyDescent="0.25">
      <c r="A94" s="66" t="s">
        <v>198</v>
      </c>
      <c r="B94" s="67"/>
      <c r="C94" s="67"/>
      <c r="D94" s="67"/>
      <c r="E94" s="67"/>
      <c r="F94" s="67"/>
      <c r="G94" s="26">
        <f>G93/12</f>
        <v>0</v>
      </c>
    </row>
    <row r="95" spans="1:7" x14ac:dyDescent="0.25">
      <c r="A95" s="68" t="s">
        <v>71</v>
      </c>
      <c r="B95" s="69"/>
      <c r="C95" s="69"/>
      <c r="D95" s="69"/>
      <c r="E95" s="69"/>
      <c r="F95" s="69"/>
      <c r="G95" s="31">
        <f>SUM(G13,G25,G36,G48,G59,G70,G81,G92)</f>
        <v>0</v>
      </c>
    </row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  <row r="1072" ht="15.75" customHeight="1" x14ac:dyDescent="0.2"/>
    <row r="1073" ht="15.75" customHeight="1" x14ac:dyDescent="0.2"/>
    <row r="1074" ht="15.75" customHeight="1" x14ac:dyDescent="0.2"/>
    <row r="1075" ht="15.75" customHeight="1" x14ac:dyDescent="0.2"/>
    <row r="1076" ht="15.75" customHeight="1" x14ac:dyDescent="0.2"/>
    <row r="1077" ht="15.75" customHeight="1" x14ac:dyDescent="0.2"/>
    <row r="1078" ht="15.75" customHeight="1" x14ac:dyDescent="0.2"/>
  </sheetData>
  <mergeCells count="36">
    <mergeCell ref="A1:G1"/>
    <mergeCell ref="A95:F95"/>
    <mergeCell ref="A2:G2"/>
    <mergeCell ref="A3:G3"/>
    <mergeCell ref="A4:G4"/>
    <mergeCell ref="A16:G16"/>
    <mergeCell ref="A39:G39"/>
    <mergeCell ref="A28:G28"/>
    <mergeCell ref="A51:G51"/>
    <mergeCell ref="A84:G84"/>
    <mergeCell ref="A62:G62"/>
    <mergeCell ref="A73:G73"/>
    <mergeCell ref="A14:F14"/>
    <mergeCell ref="A13:F13"/>
    <mergeCell ref="A25:F25"/>
    <mergeCell ref="A26:F26"/>
    <mergeCell ref="A36:F36"/>
    <mergeCell ref="A37:F37"/>
    <mergeCell ref="A27:F27"/>
    <mergeCell ref="A15:F15"/>
    <mergeCell ref="A38:F38"/>
    <mergeCell ref="A48:F48"/>
    <mergeCell ref="A49:F49"/>
    <mergeCell ref="A50:F50"/>
    <mergeCell ref="A59:F59"/>
    <mergeCell ref="A60:F60"/>
    <mergeCell ref="A61:F61"/>
    <mergeCell ref="A70:F70"/>
    <mergeCell ref="A71:F71"/>
    <mergeCell ref="A72:F72"/>
    <mergeCell ref="A94:F94"/>
    <mergeCell ref="A81:F81"/>
    <mergeCell ref="A82:F82"/>
    <mergeCell ref="A83:F83"/>
    <mergeCell ref="A92:F92"/>
    <mergeCell ref="A93:F93"/>
  </mergeCells>
  <printOptions horizontalCentered="1"/>
  <pageMargins left="0.23622047244094491" right="0.23622047244094491" top="0.35433070866141736" bottom="0.35433070866141736" header="0.31496062992125984" footer="0.31496062992125984"/>
  <pageSetup paperSize="9" scale="75" orientation="portrait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21"/>
  <sheetViews>
    <sheetView view="pageBreakPreview" zoomScaleNormal="100" zoomScaleSheetLayoutView="100" workbookViewId="0">
      <selection activeCell="G37" sqref="G37"/>
    </sheetView>
  </sheetViews>
  <sheetFormatPr defaultColWidth="12.625" defaultRowHeight="15" customHeight="1" x14ac:dyDescent="0.2"/>
  <cols>
    <col min="1" max="1" width="6" customWidth="1"/>
    <col min="2" max="2" width="29.625" customWidth="1"/>
    <col min="3" max="3" width="7.625" customWidth="1"/>
    <col min="4" max="4" width="6.625" customWidth="1"/>
    <col min="5" max="5" width="7.5" customWidth="1"/>
    <col min="6" max="6" width="11.125" customWidth="1"/>
    <col min="7" max="7" width="20.375" customWidth="1"/>
    <col min="8" max="8" width="5.5" hidden="1" customWidth="1"/>
    <col min="9" max="9" width="8.375" hidden="1" customWidth="1"/>
    <col min="10" max="10" width="4.375" hidden="1" customWidth="1"/>
    <col min="11" max="12" width="11.375" hidden="1" customWidth="1"/>
    <col min="13" max="13" width="8.375" hidden="1" customWidth="1"/>
    <col min="14" max="14" width="4.875" hidden="1" customWidth="1"/>
    <col min="15" max="15" width="9.125" hidden="1" customWidth="1"/>
    <col min="16" max="16" width="4.375" hidden="1" customWidth="1"/>
    <col min="17" max="17" width="8.875" hidden="1" customWidth="1"/>
    <col min="18" max="18" width="4.375" hidden="1" customWidth="1"/>
    <col min="19" max="19" width="8.875" hidden="1" customWidth="1"/>
    <col min="20" max="26" width="7.625" customWidth="1"/>
  </cols>
  <sheetData>
    <row r="1" spans="1:19" ht="18.75" x14ac:dyDescent="0.3">
      <c r="A1" s="90" t="s">
        <v>27</v>
      </c>
      <c r="B1" s="74"/>
      <c r="C1" s="74"/>
      <c r="D1" s="74"/>
      <c r="E1" s="74"/>
      <c r="F1" s="74"/>
      <c r="G1" s="75"/>
      <c r="H1" s="13"/>
      <c r="I1" s="13"/>
      <c r="J1" s="13"/>
      <c r="K1" s="13"/>
      <c r="L1" s="13"/>
      <c r="M1" s="13"/>
      <c r="N1" s="13"/>
      <c r="O1" s="13"/>
      <c r="P1" s="13"/>
      <c r="Q1" s="13"/>
      <c r="R1" s="14"/>
      <c r="S1" s="14"/>
    </row>
    <row r="2" spans="1:19" x14ac:dyDescent="0.2">
      <c r="A2" s="91" t="s">
        <v>5</v>
      </c>
      <c r="B2" s="74"/>
      <c r="C2" s="74"/>
      <c r="D2" s="74"/>
      <c r="E2" s="74"/>
      <c r="F2" s="74"/>
      <c r="G2" s="7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6"/>
    </row>
    <row r="3" spans="1:19" ht="23.25" hidden="1" customHeight="1" x14ac:dyDescent="0.2">
      <c r="A3" s="28" t="s">
        <v>6</v>
      </c>
      <c r="B3" s="28" t="s">
        <v>7</v>
      </c>
      <c r="C3" s="28" t="s">
        <v>8</v>
      </c>
      <c r="D3" s="17"/>
      <c r="E3" s="28" t="s">
        <v>9</v>
      </c>
      <c r="F3" s="17"/>
      <c r="G3" s="4"/>
      <c r="H3" s="87" t="s">
        <v>10</v>
      </c>
      <c r="I3" s="88"/>
      <c r="J3" s="80" t="s">
        <v>11</v>
      </c>
      <c r="K3" s="88"/>
      <c r="L3" s="80" t="s">
        <v>28</v>
      </c>
      <c r="M3" s="88"/>
      <c r="N3" s="80" t="s">
        <v>0</v>
      </c>
      <c r="O3" s="88"/>
      <c r="P3" s="80" t="s">
        <v>1</v>
      </c>
      <c r="Q3" s="81"/>
      <c r="R3" s="85" t="s">
        <v>2</v>
      </c>
      <c r="S3" s="86"/>
    </row>
    <row r="4" spans="1:19" ht="15.75" x14ac:dyDescent="0.2">
      <c r="A4" s="76" t="s">
        <v>36</v>
      </c>
      <c r="B4" s="77"/>
      <c r="C4" s="77"/>
      <c r="D4" s="77"/>
      <c r="E4" s="77"/>
      <c r="F4" s="77"/>
      <c r="G4" s="78"/>
    </row>
    <row r="5" spans="1:19" ht="36" customHeight="1" x14ac:dyDescent="0.2">
      <c r="A5" s="28" t="s">
        <v>6</v>
      </c>
      <c r="B5" s="28" t="s">
        <v>7</v>
      </c>
      <c r="C5" s="28" t="s">
        <v>8</v>
      </c>
      <c r="D5" s="27" t="s">
        <v>45</v>
      </c>
      <c r="E5" s="28" t="s">
        <v>17</v>
      </c>
      <c r="F5" s="28" t="s">
        <v>42</v>
      </c>
      <c r="G5" s="28" t="s">
        <v>43</v>
      </c>
    </row>
    <row r="6" spans="1:19" s="30" customFormat="1" x14ac:dyDescent="0.25">
      <c r="A6" s="5">
        <v>1</v>
      </c>
      <c r="B6" s="29" t="s">
        <v>60</v>
      </c>
      <c r="C6" s="5" t="s">
        <v>8</v>
      </c>
      <c r="D6" s="8">
        <v>1</v>
      </c>
      <c r="E6" s="8">
        <f t="shared" ref="E6:E10" si="0">D6*3</f>
        <v>3</v>
      </c>
      <c r="F6" s="32"/>
      <c r="G6" s="10">
        <f>F6*E6</f>
        <v>0</v>
      </c>
    </row>
    <row r="7" spans="1:19" s="30" customFormat="1" ht="25.5" x14ac:dyDescent="0.25">
      <c r="A7" s="5">
        <v>2</v>
      </c>
      <c r="B7" s="29" t="s">
        <v>61</v>
      </c>
      <c r="C7" s="5" t="s">
        <v>8</v>
      </c>
      <c r="D7" s="8">
        <v>1</v>
      </c>
      <c r="E7" s="8">
        <f t="shared" si="0"/>
        <v>3</v>
      </c>
      <c r="F7" s="32"/>
      <c r="G7" s="10">
        <f>F7*E7</f>
        <v>0</v>
      </c>
    </row>
    <row r="8" spans="1:19" s="30" customFormat="1" x14ac:dyDescent="0.25">
      <c r="A8" s="5">
        <v>3</v>
      </c>
      <c r="B8" s="29" t="s">
        <v>62</v>
      </c>
      <c r="C8" s="33" t="s">
        <v>14</v>
      </c>
      <c r="D8" s="8">
        <v>2</v>
      </c>
      <c r="E8" s="8">
        <f t="shared" si="0"/>
        <v>6</v>
      </c>
      <c r="F8" s="32"/>
      <c r="G8" s="10">
        <f>F8*E8</f>
        <v>0</v>
      </c>
    </row>
    <row r="9" spans="1:19" s="30" customFormat="1" x14ac:dyDescent="0.25">
      <c r="A9" s="5">
        <v>4</v>
      </c>
      <c r="B9" s="29" t="s">
        <v>63</v>
      </c>
      <c r="C9" s="33" t="s">
        <v>14</v>
      </c>
      <c r="D9" s="8">
        <v>1</v>
      </c>
      <c r="E9" s="8">
        <f t="shared" ref="E9" si="1">D9*3</f>
        <v>3</v>
      </c>
      <c r="F9" s="32"/>
      <c r="G9" s="10">
        <f>F9*E9</f>
        <v>0</v>
      </c>
    </row>
    <row r="10" spans="1:19" s="30" customFormat="1" x14ac:dyDescent="0.25">
      <c r="A10" s="5">
        <v>5</v>
      </c>
      <c r="B10" s="29" t="s">
        <v>30</v>
      </c>
      <c r="C10" s="33" t="s">
        <v>8</v>
      </c>
      <c r="D10" s="8">
        <v>1</v>
      </c>
      <c r="E10" s="8">
        <f t="shared" si="0"/>
        <v>3</v>
      </c>
      <c r="F10" s="32"/>
      <c r="G10" s="10">
        <f>F10*E10</f>
        <v>0</v>
      </c>
    </row>
    <row r="11" spans="1:19" x14ac:dyDescent="0.25">
      <c r="A11" s="66" t="s">
        <v>72</v>
      </c>
      <c r="B11" s="67"/>
      <c r="C11" s="67"/>
      <c r="D11" s="67"/>
      <c r="E11" s="67"/>
      <c r="F11" s="67"/>
      <c r="G11" s="26">
        <f>SUM(G6:G10)</f>
        <v>0</v>
      </c>
    </row>
    <row r="12" spans="1:19" x14ac:dyDescent="0.25">
      <c r="A12" s="66" t="s">
        <v>196</v>
      </c>
      <c r="B12" s="67"/>
      <c r="C12" s="67"/>
      <c r="D12" s="67"/>
      <c r="E12" s="67"/>
      <c r="F12" s="67"/>
      <c r="G12" s="26">
        <f>G11/3</f>
        <v>0</v>
      </c>
    </row>
    <row r="13" spans="1:19" x14ac:dyDescent="0.25">
      <c r="A13" s="82" t="s">
        <v>199</v>
      </c>
      <c r="B13" s="83"/>
      <c r="C13" s="83"/>
      <c r="D13" s="83"/>
      <c r="E13" s="83"/>
      <c r="F13" s="84"/>
      <c r="G13" s="26">
        <f>G12/12</f>
        <v>0</v>
      </c>
    </row>
    <row r="14" spans="1:19" ht="15.75" x14ac:dyDescent="0.2">
      <c r="A14" s="76" t="s">
        <v>38</v>
      </c>
      <c r="B14" s="77"/>
      <c r="C14" s="77"/>
      <c r="D14" s="77"/>
      <c r="E14" s="77"/>
      <c r="F14" s="77"/>
      <c r="G14" s="78"/>
    </row>
    <row r="15" spans="1:19" ht="36" customHeight="1" x14ac:dyDescent="0.2">
      <c r="A15" s="28" t="s">
        <v>6</v>
      </c>
      <c r="B15" s="28" t="s">
        <v>7</v>
      </c>
      <c r="C15" s="28" t="s">
        <v>8</v>
      </c>
      <c r="D15" s="27" t="s">
        <v>45</v>
      </c>
      <c r="E15" s="28" t="s">
        <v>17</v>
      </c>
      <c r="F15" s="28" t="s">
        <v>42</v>
      </c>
      <c r="G15" s="28" t="s">
        <v>43</v>
      </c>
    </row>
    <row r="16" spans="1:19" s="30" customFormat="1" ht="25.5" x14ac:dyDescent="0.25">
      <c r="A16" s="5">
        <v>1</v>
      </c>
      <c r="B16" s="29" t="s">
        <v>59</v>
      </c>
      <c r="C16" s="5" t="s">
        <v>8</v>
      </c>
      <c r="D16" s="8">
        <v>1</v>
      </c>
      <c r="E16" s="8">
        <f t="shared" ref="E16:E24" si="2">D16*2</f>
        <v>2</v>
      </c>
      <c r="F16" s="32"/>
      <c r="G16" s="10">
        <f t="shared" ref="G16:G24" si="3">F16*E16</f>
        <v>0</v>
      </c>
    </row>
    <row r="17" spans="1:7" s="30" customFormat="1" ht="25.5" x14ac:dyDescent="0.25">
      <c r="A17" s="5">
        <f t="shared" ref="A17:A24" si="4">SUM(A16+1)</f>
        <v>2</v>
      </c>
      <c r="B17" s="29" t="s">
        <v>61</v>
      </c>
      <c r="C17" s="5" t="s">
        <v>8</v>
      </c>
      <c r="D17" s="8">
        <v>1</v>
      </c>
      <c r="E17" s="8">
        <f t="shared" si="2"/>
        <v>2</v>
      </c>
      <c r="F17" s="32"/>
      <c r="G17" s="10">
        <f t="shared" si="3"/>
        <v>0</v>
      </c>
    </row>
    <row r="18" spans="1:7" s="30" customFormat="1" x14ac:dyDescent="0.25">
      <c r="A18" s="5">
        <f t="shared" si="4"/>
        <v>3</v>
      </c>
      <c r="B18" s="29" t="s">
        <v>64</v>
      </c>
      <c r="C18" s="33" t="s">
        <v>14</v>
      </c>
      <c r="D18" s="8">
        <v>2</v>
      </c>
      <c r="E18" s="8">
        <f t="shared" si="2"/>
        <v>4</v>
      </c>
      <c r="F18" s="32"/>
      <c r="G18" s="10">
        <f t="shared" si="3"/>
        <v>0</v>
      </c>
    </row>
    <row r="19" spans="1:7" s="30" customFormat="1" x14ac:dyDescent="0.25">
      <c r="A19" s="5">
        <f t="shared" si="4"/>
        <v>4</v>
      </c>
      <c r="B19" s="29" t="s">
        <v>65</v>
      </c>
      <c r="C19" s="33" t="s">
        <v>14</v>
      </c>
      <c r="D19" s="8">
        <v>2</v>
      </c>
      <c r="E19" s="8">
        <f t="shared" si="2"/>
        <v>4</v>
      </c>
      <c r="F19" s="32"/>
      <c r="G19" s="10">
        <f>F19*E19</f>
        <v>0</v>
      </c>
    </row>
    <row r="20" spans="1:7" s="30" customFormat="1" x14ac:dyDescent="0.25">
      <c r="A20" s="5">
        <f t="shared" si="4"/>
        <v>5</v>
      </c>
      <c r="B20" s="29" t="s">
        <v>66</v>
      </c>
      <c r="C20" s="33" t="s">
        <v>14</v>
      </c>
      <c r="D20" s="8">
        <v>1</v>
      </c>
      <c r="E20" s="8">
        <f t="shared" si="2"/>
        <v>2</v>
      </c>
      <c r="F20" s="32"/>
      <c r="G20" s="10">
        <f t="shared" si="3"/>
        <v>0</v>
      </c>
    </row>
    <row r="21" spans="1:7" s="30" customFormat="1" x14ac:dyDescent="0.25">
      <c r="A21" s="5">
        <f t="shared" si="4"/>
        <v>6</v>
      </c>
      <c r="B21" s="29" t="s">
        <v>60</v>
      </c>
      <c r="C21" s="5" t="s">
        <v>8</v>
      </c>
      <c r="D21" s="8">
        <v>1</v>
      </c>
      <c r="E21" s="8">
        <f t="shared" si="2"/>
        <v>2</v>
      </c>
      <c r="F21" s="32"/>
      <c r="G21" s="10">
        <f t="shared" si="3"/>
        <v>0</v>
      </c>
    </row>
    <row r="22" spans="1:7" s="30" customFormat="1" x14ac:dyDescent="0.25">
      <c r="A22" s="5">
        <f t="shared" si="4"/>
        <v>7</v>
      </c>
      <c r="B22" s="29" t="s">
        <v>29</v>
      </c>
      <c r="C22" s="33" t="s">
        <v>8</v>
      </c>
      <c r="D22" s="8">
        <v>1</v>
      </c>
      <c r="E22" s="8">
        <f t="shared" ref="E22" si="5">D22*2</f>
        <v>2</v>
      </c>
      <c r="F22" s="32"/>
      <c r="G22" s="10">
        <f t="shared" ref="G22" si="6">F22*E22</f>
        <v>0</v>
      </c>
    </row>
    <row r="23" spans="1:7" s="30" customFormat="1" x14ac:dyDescent="0.25">
      <c r="A23" s="5">
        <f t="shared" si="4"/>
        <v>8</v>
      </c>
      <c r="B23" s="29" t="s">
        <v>67</v>
      </c>
      <c r="C23" s="33" t="s">
        <v>14</v>
      </c>
      <c r="D23" s="8">
        <v>2</v>
      </c>
      <c r="E23" s="8">
        <f t="shared" si="2"/>
        <v>4</v>
      </c>
      <c r="F23" s="32"/>
      <c r="G23" s="10">
        <f t="shared" si="3"/>
        <v>0</v>
      </c>
    </row>
    <row r="24" spans="1:7" s="30" customFormat="1" x14ac:dyDescent="0.25">
      <c r="A24" s="5">
        <f t="shared" si="4"/>
        <v>9</v>
      </c>
      <c r="B24" s="29" t="s">
        <v>68</v>
      </c>
      <c r="C24" s="33" t="s">
        <v>14</v>
      </c>
      <c r="D24" s="8">
        <v>1</v>
      </c>
      <c r="E24" s="8">
        <f t="shared" si="2"/>
        <v>2</v>
      </c>
      <c r="F24" s="32"/>
      <c r="G24" s="10">
        <f t="shared" si="3"/>
        <v>0</v>
      </c>
    </row>
    <row r="25" spans="1:7" x14ac:dyDescent="0.25">
      <c r="A25" s="66" t="s">
        <v>72</v>
      </c>
      <c r="B25" s="67"/>
      <c r="C25" s="67"/>
      <c r="D25" s="67"/>
      <c r="E25" s="67"/>
      <c r="F25" s="67"/>
      <c r="G25" s="26">
        <f>SUM(G16:G24)</f>
        <v>0</v>
      </c>
    </row>
    <row r="26" spans="1:7" x14ac:dyDescent="0.25">
      <c r="A26" s="66" t="s">
        <v>196</v>
      </c>
      <c r="B26" s="67"/>
      <c r="C26" s="67"/>
      <c r="D26" s="67"/>
      <c r="E26" s="67"/>
      <c r="F26" s="67"/>
      <c r="G26" s="26">
        <f>G25/2</f>
        <v>0</v>
      </c>
    </row>
    <row r="27" spans="1:7" x14ac:dyDescent="0.25">
      <c r="A27" s="82" t="s">
        <v>199</v>
      </c>
      <c r="B27" s="83"/>
      <c r="C27" s="83"/>
      <c r="D27" s="83"/>
      <c r="E27" s="83"/>
      <c r="F27" s="84"/>
      <c r="G27" s="26">
        <f>G26/12</f>
        <v>0</v>
      </c>
    </row>
    <row r="28" spans="1:7" ht="15.75" x14ac:dyDescent="0.2">
      <c r="A28" s="76" t="s">
        <v>39</v>
      </c>
      <c r="B28" s="77"/>
      <c r="C28" s="77"/>
      <c r="D28" s="77"/>
      <c r="E28" s="77"/>
      <c r="F28" s="77"/>
      <c r="G28" s="78"/>
    </row>
    <row r="29" spans="1:7" ht="36" customHeight="1" x14ac:dyDescent="0.2">
      <c r="A29" s="28" t="s">
        <v>6</v>
      </c>
      <c r="B29" s="28" t="s">
        <v>7</v>
      </c>
      <c r="C29" s="28" t="s">
        <v>8</v>
      </c>
      <c r="D29" s="27" t="s">
        <v>45</v>
      </c>
      <c r="E29" s="28" t="s">
        <v>17</v>
      </c>
      <c r="F29" s="28" t="s">
        <v>42</v>
      </c>
      <c r="G29" s="28" t="s">
        <v>43</v>
      </c>
    </row>
    <row r="30" spans="1:7" s="30" customFormat="1" ht="25.5" x14ac:dyDescent="0.25">
      <c r="A30" s="5">
        <v>1</v>
      </c>
      <c r="B30" s="29" t="s">
        <v>61</v>
      </c>
      <c r="C30" s="5" t="s">
        <v>8</v>
      </c>
      <c r="D30" s="8">
        <v>1</v>
      </c>
      <c r="E30" s="8">
        <f t="shared" ref="E30:E35" si="7">D30</f>
        <v>1</v>
      </c>
      <c r="F30" s="32"/>
      <c r="G30" s="10">
        <f t="shared" ref="G30:G35" si="8">F30*E30</f>
        <v>0</v>
      </c>
    </row>
    <row r="31" spans="1:7" s="30" customFormat="1" x14ac:dyDescent="0.25">
      <c r="A31" s="5">
        <f t="shared" ref="A31:A35" si="9">SUM(A30+1)</f>
        <v>2</v>
      </c>
      <c r="B31" s="29" t="s">
        <v>64</v>
      </c>
      <c r="C31" s="5" t="s">
        <v>14</v>
      </c>
      <c r="D31" s="8">
        <v>2</v>
      </c>
      <c r="E31" s="8">
        <f t="shared" si="7"/>
        <v>2</v>
      </c>
      <c r="F31" s="32"/>
      <c r="G31" s="10">
        <f t="shared" si="8"/>
        <v>0</v>
      </c>
    </row>
    <row r="32" spans="1:7" s="30" customFormat="1" x14ac:dyDescent="0.25">
      <c r="A32" s="5">
        <f t="shared" si="9"/>
        <v>3</v>
      </c>
      <c r="B32" s="29" t="s">
        <v>65</v>
      </c>
      <c r="C32" s="5" t="s">
        <v>14</v>
      </c>
      <c r="D32" s="8">
        <v>2</v>
      </c>
      <c r="E32" s="8">
        <f t="shared" si="7"/>
        <v>2</v>
      </c>
      <c r="F32" s="32"/>
      <c r="G32" s="10">
        <f t="shared" si="8"/>
        <v>0</v>
      </c>
    </row>
    <row r="33" spans="1:19" s="30" customFormat="1" x14ac:dyDescent="0.25">
      <c r="A33" s="5">
        <f t="shared" si="9"/>
        <v>4</v>
      </c>
      <c r="B33" s="29" t="s">
        <v>69</v>
      </c>
      <c r="C33" s="5" t="s">
        <v>14</v>
      </c>
      <c r="D33" s="8">
        <v>1</v>
      </c>
      <c r="E33" s="8">
        <f t="shared" si="7"/>
        <v>1</v>
      </c>
      <c r="F33" s="32"/>
      <c r="G33" s="10">
        <f t="shared" si="8"/>
        <v>0</v>
      </c>
    </row>
    <row r="34" spans="1:19" s="30" customFormat="1" x14ac:dyDescent="0.25">
      <c r="A34" s="5">
        <f t="shared" si="9"/>
        <v>5</v>
      </c>
      <c r="B34" s="29" t="s">
        <v>60</v>
      </c>
      <c r="C34" s="5" t="s">
        <v>8</v>
      </c>
      <c r="D34" s="8">
        <v>1</v>
      </c>
      <c r="E34" s="8">
        <f t="shared" si="7"/>
        <v>1</v>
      </c>
      <c r="F34" s="32"/>
      <c r="G34" s="10">
        <f t="shared" si="8"/>
        <v>0</v>
      </c>
    </row>
    <row r="35" spans="1:19" s="30" customFormat="1" x14ac:dyDescent="0.25">
      <c r="A35" s="5">
        <f t="shared" si="9"/>
        <v>6</v>
      </c>
      <c r="B35" s="29" t="s">
        <v>67</v>
      </c>
      <c r="C35" s="5" t="s">
        <v>14</v>
      </c>
      <c r="D35" s="8">
        <v>2</v>
      </c>
      <c r="E35" s="8">
        <f t="shared" si="7"/>
        <v>2</v>
      </c>
      <c r="F35" s="32"/>
      <c r="G35" s="10">
        <f t="shared" si="8"/>
        <v>0</v>
      </c>
    </row>
    <row r="36" spans="1:19" x14ac:dyDescent="0.25">
      <c r="A36" s="66" t="s">
        <v>72</v>
      </c>
      <c r="B36" s="67"/>
      <c r="C36" s="67"/>
      <c r="D36" s="67"/>
      <c r="E36" s="67"/>
      <c r="F36" s="67"/>
      <c r="G36" s="26">
        <f>SUM(G30:G35)</f>
        <v>0</v>
      </c>
    </row>
    <row r="37" spans="1:19" x14ac:dyDescent="0.25">
      <c r="A37" s="66" t="s">
        <v>196</v>
      </c>
      <c r="B37" s="67"/>
      <c r="C37" s="67"/>
      <c r="D37" s="67"/>
      <c r="E37" s="67"/>
      <c r="F37" s="67"/>
      <c r="G37" s="26">
        <f>G36</f>
        <v>0</v>
      </c>
    </row>
    <row r="38" spans="1:19" x14ac:dyDescent="0.25">
      <c r="A38" s="82" t="s">
        <v>199</v>
      </c>
      <c r="B38" s="83"/>
      <c r="C38" s="83"/>
      <c r="D38" s="83"/>
      <c r="E38" s="83"/>
      <c r="F38" s="84"/>
      <c r="G38" s="26">
        <f>G37/12</f>
        <v>0</v>
      </c>
    </row>
    <row r="39" spans="1:19" ht="14.25" x14ac:dyDescent="0.2">
      <c r="A39" s="92" t="s">
        <v>73</v>
      </c>
      <c r="B39" s="93"/>
      <c r="C39" s="93"/>
      <c r="D39" s="93"/>
      <c r="E39" s="93"/>
      <c r="F39" s="94"/>
      <c r="G39" s="18">
        <f>SUM(G11,G25,G36)</f>
        <v>0</v>
      </c>
      <c r="H39" s="19"/>
      <c r="I39" s="3"/>
      <c r="J39" s="2"/>
      <c r="K39" s="3"/>
      <c r="L39" s="2"/>
      <c r="M39" s="3"/>
      <c r="N39" s="2"/>
      <c r="O39" s="3"/>
      <c r="P39" s="2"/>
      <c r="Q39" s="3"/>
      <c r="R39" s="2"/>
      <c r="S39" s="3"/>
    </row>
    <row r="40" spans="1:19" hidden="1" x14ac:dyDescent="0.25">
      <c r="A40" s="89" t="s">
        <v>31</v>
      </c>
      <c r="B40" s="74"/>
      <c r="C40" s="74"/>
      <c r="D40" s="74"/>
      <c r="E40" s="75"/>
      <c r="F40" s="10">
        <f t="shared" ref="F40:F41" si="10">F39/12</f>
        <v>0</v>
      </c>
    </row>
    <row r="41" spans="1:19" ht="15" hidden="1" customHeight="1" x14ac:dyDescent="0.25">
      <c r="A41" s="89" t="s">
        <v>32</v>
      </c>
      <c r="B41" s="74"/>
      <c r="C41" s="74"/>
      <c r="D41" s="74"/>
      <c r="E41" s="75"/>
      <c r="F41" s="10">
        <f t="shared" si="10"/>
        <v>0</v>
      </c>
    </row>
    <row r="42" spans="1:19" ht="15.75" customHeight="1" x14ac:dyDescent="0.2"/>
    <row r="43" spans="1:19" ht="15.75" customHeight="1" x14ac:dyDescent="0.2"/>
    <row r="44" spans="1:19" ht="15.75" customHeight="1" x14ac:dyDescent="0.2"/>
    <row r="45" spans="1:19" ht="15.75" customHeight="1" x14ac:dyDescent="0.2"/>
    <row r="46" spans="1:19" ht="15.75" customHeight="1" x14ac:dyDescent="0.2"/>
    <row r="47" spans="1:19" ht="15.75" customHeight="1" x14ac:dyDescent="0.2"/>
    <row r="48" spans="1:1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</sheetData>
  <mergeCells count="23">
    <mergeCell ref="R3:S3"/>
    <mergeCell ref="H3:I3"/>
    <mergeCell ref="A40:E40"/>
    <mergeCell ref="A41:E41"/>
    <mergeCell ref="A1:G1"/>
    <mergeCell ref="A2:G2"/>
    <mergeCell ref="A4:G4"/>
    <mergeCell ref="A11:F11"/>
    <mergeCell ref="A12:F12"/>
    <mergeCell ref="A13:F13"/>
    <mergeCell ref="A14:G14"/>
    <mergeCell ref="A25:F25"/>
    <mergeCell ref="A39:F39"/>
    <mergeCell ref="J3:K3"/>
    <mergeCell ref="L3:M3"/>
    <mergeCell ref="N3:O3"/>
    <mergeCell ref="P3:Q3"/>
    <mergeCell ref="A38:F38"/>
    <mergeCell ref="A26:F26"/>
    <mergeCell ref="A27:F27"/>
    <mergeCell ref="A28:G28"/>
    <mergeCell ref="A36:F36"/>
    <mergeCell ref="A37:F37"/>
  </mergeCells>
  <printOptions horizontalCentered="1"/>
  <pageMargins left="0.23622047244094491" right="0.23622047244094491" top="0.35433070866141736" bottom="0.35433070866141736" header="0" footer="0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2"/>
  <sheetViews>
    <sheetView view="pageBreakPreview" zoomScale="80" zoomScaleNormal="100" zoomScaleSheetLayoutView="80" workbookViewId="0">
      <selection activeCell="J87" sqref="J87"/>
    </sheetView>
  </sheetViews>
  <sheetFormatPr defaultColWidth="12.625" defaultRowHeight="14.25" x14ac:dyDescent="0.2"/>
  <cols>
    <col min="1" max="1" width="4" customWidth="1"/>
    <col min="2" max="2" width="39.875" customWidth="1"/>
    <col min="3" max="3" width="9.125" customWidth="1"/>
    <col min="4" max="4" width="8.375" customWidth="1"/>
    <col min="5" max="5" width="14.25" customWidth="1"/>
    <col min="6" max="6" width="15.5" customWidth="1"/>
    <col min="7" max="7" width="16.5" customWidth="1"/>
    <col min="8" max="8" width="7.625" customWidth="1"/>
    <col min="9" max="9" width="13.125" customWidth="1"/>
    <col min="10" max="10" width="15.5" customWidth="1"/>
  </cols>
  <sheetData>
    <row r="1" spans="1:9" ht="18.75" x14ac:dyDescent="0.3">
      <c r="A1" s="90" t="s">
        <v>33</v>
      </c>
      <c r="B1" s="74"/>
      <c r="C1" s="74"/>
      <c r="D1" s="74"/>
      <c r="E1" s="74"/>
      <c r="F1" s="74"/>
      <c r="G1" s="75"/>
    </row>
    <row r="2" spans="1:9" ht="18.75" x14ac:dyDescent="0.2">
      <c r="A2" s="101" t="s">
        <v>183</v>
      </c>
      <c r="B2" s="102"/>
      <c r="C2" s="102"/>
      <c r="D2" s="102"/>
      <c r="E2" s="102"/>
      <c r="F2" s="102"/>
      <c r="G2" s="103"/>
    </row>
    <row r="3" spans="1:9" ht="31.5" x14ac:dyDescent="0.2">
      <c r="A3" s="39" t="s">
        <v>6</v>
      </c>
      <c r="B3" s="37" t="s">
        <v>7</v>
      </c>
      <c r="C3" s="37" t="s">
        <v>8</v>
      </c>
      <c r="D3" s="37" t="s">
        <v>201</v>
      </c>
      <c r="E3" s="37" t="s">
        <v>202</v>
      </c>
      <c r="F3" s="38" t="s">
        <v>204</v>
      </c>
      <c r="G3" s="37" t="s">
        <v>203</v>
      </c>
    </row>
    <row r="4" spans="1:9" ht="15" x14ac:dyDescent="0.2">
      <c r="A4" s="34">
        <v>1</v>
      </c>
      <c r="B4" s="40" t="s">
        <v>125</v>
      </c>
      <c r="C4" s="35" t="s">
        <v>8</v>
      </c>
      <c r="D4" s="42">
        <v>22</v>
      </c>
      <c r="E4" s="54"/>
      <c r="F4" s="41">
        <v>12</v>
      </c>
      <c r="G4" s="36">
        <f>(D4*E4)/F4</f>
        <v>0</v>
      </c>
    </row>
    <row r="5" spans="1:9" ht="45" x14ac:dyDescent="0.2">
      <c r="A5" s="34">
        <v>2</v>
      </c>
      <c r="B5" s="40" t="s">
        <v>170</v>
      </c>
      <c r="C5" s="35" t="s">
        <v>8</v>
      </c>
      <c r="D5" s="42">
        <v>3</v>
      </c>
      <c r="E5" s="54"/>
      <c r="F5" s="41">
        <v>12</v>
      </c>
      <c r="G5" s="36">
        <f>(D5*E5)/F5</f>
        <v>0</v>
      </c>
    </row>
    <row r="6" spans="1:9" ht="90" x14ac:dyDescent="0.2">
      <c r="A6" s="34">
        <v>3</v>
      </c>
      <c r="B6" s="40" t="s">
        <v>169</v>
      </c>
      <c r="C6" s="35" t="s">
        <v>8</v>
      </c>
      <c r="D6" s="42">
        <v>5</v>
      </c>
      <c r="E6" s="54"/>
      <c r="F6" s="41">
        <v>12</v>
      </c>
      <c r="G6" s="36">
        <f>(D6*E6)/F6</f>
        <v>0</v>
      </c>
    </row>
    <row r="7" spans="1:9" ht="15.75" customHeight="1" x14ac:dyDescent="0.2">
      <c r="A7" s="100" t="s">
        <v>74</v>
      </c>
      <c r="B7" s="100"/>
      <c r="C7" s="100"/>
      <c r="D7" s="100"/>
      <c r="E7" s="100"/>
      <c r="F7" s="100"/>
      <c r="G7" s="43">
        <f>SUM(G4:G6)</f>
        <v>0</v>
      </c>
      <c r="I7" s="45"/>
    </row>
    <row r="8" spans="1:9" ht="21" customHeight="1" x14ac:dyDescent="0.25">
      <c r="A8" s="100" t="s">
        <v>76</v>
      </c>
      <c r="B8" s="100"/>
      <c r="C8" s="100"/>
      <c r="D8" s="100"/>
      <c r="E8" s="100"/>
      <c r="F8" s="100">
        <f>F7/26</f>
        <v>0</v>
      </c>
      <c r="G8" s="44">
        <f>G7/12</f>
        <v>0</v>
      </c>
      <c r="I8" s="45"/>
    </row>
    <row r="9" spans="1:9" ht="18.75" customHeight="1" x14ac:dyDescent="0.25">
      <c r="A9" s="100" t="s">
        <v>77</v>
      </c>
      <c r="B9" s="100"/>
      <c r="C9" s="100"/>
      <c r="D9" s="100"/>
      <c r="E9" s="100"/>
      <c r="F9" s="100">
        <f>F8/12</f>
        <v>0</v>
      </c>
      <c r="G9" s="44">
        <f>G8/16</f>
        <v>0</v>
      </c>
      <c r="I9" s="45"/>
    </row>
    <row r="10" spans="1:9" ht="18.75" x14ac:dyDescent="0.2">
      <c r="A10" s="101" t="s">
        <v>184</v>
      </c>
      <c r="B10" s="102"/>
      <c r="C10" s="102"/>
      <c r="D10" s="102"/>
      <c r="E10" s="102"/>
      <c r="F10" s="102"/>
      <c r="G10" s="103"/>
    </row>
    <row r="11" spans="1:9" ht="31.5" x14ac:dyDescent="0.2">
      <c r="A11" s="39" t="s">
        <v>6</v>
      </c>
      <c r="B11" s="37" t="s">
        <v>7</v>
      </c>
      <c r="C11" s="37" t="s">
        <v>8</v>
      </c>
      <c r="D11" s="37" t="s">
        <v>201</v>
      </c>
      <c r="E11" s="37" t="s">
        <v>202</v>
      </c>
      <c r="F11" s="38" t="s">
        <v>204</v>
      </c>
      <c r="G11" s="37" t="s">
        <v>203</v>
      </c>
    </row>
    <row r="12" spans="1:9" ht="45" x14ac:dyDescent="0.2">
      <c r="A12" s="34">
        <v>1</v>
      </c>
      <c r="B12" s="40" t="s">
        <v>75</v>
      </c>
      <c r="C12" s="35" t="s">
        <v>8</v>
      </c>
      <c r="D12" s="42">
        <v>6</v>
      </c>
      <c r="E12" s="54"/>
      <c r="F12" s="41">
        <v>60</v>
      </c>
      <c r="G12" s="36">
        <f>(D12*E12)/F12</f>
        <v>0</v>
      </c>
    </row>
    <row r="13" spans="1:9" ht="15" x14ac:dyDescent="0.2">
      <c r="A13" s="34">
        <v>2</v>
      </c>
      <c r="B13" s="40" t="s">
        <v>78</v>
      </c>
      <c r="C13" s="35" t="s">
        <v>8</v>
      </c>
      <c r="D13" s="42">
        <v>6</v>
      </c>
      <c r="E13" s="54"/>
      <c r="F13" s="41">
        <v>24</v>
      </c>
      <c r="G13" s="36">
        <f>(D13*E13)/F13</f>
        <v>0</v>
      </c>
    </row>
    <row r="14" spans="1:9" ht="15" x14ac:dyDescent="0.2">
      <c r="A14" s="34">
        <v>3</v>
      </c>
      <c r="B14" s="40" t="s">
        <v>79</v>
      </c>
      <c r="C14" s="35" t="s">
        <v>8</v>
      </c>
      <c r="D14" s="42">
        <v>6</v>
      </c>
      <c r="E14" s="54"/>
      <c r="F14" s="41">
        <v>24</v>
      </c>
      <c r="G14" s="36">
        <f t="shared" ref="G14:G59" si="0">(D14*E14)/F14</f>
        <v>0</v>
      </c>
    </row>
    <row r="15" spans="1:9" ht="15" x14ac:dyDescent="0.2">
      <c r="A15" s="34">
        <v>4</v>
      </c>
      <c r="B15" s="40" t="s">
        <v>80</v>
      </c>
      <c r="C15" s="35" t="s">
        <v>8</v>
      </c>
      <c r="D15" s="42">
        <v>6</v>
      </c>
      <c r="E15" s="54"/>
      <c r="F15" s="41">
        <v>24</v>
      </c>
      <c r="G15" s="36">
        <f t="shared" si="0"/>
        <v>0</v>
      </c>
    </row>
    <row r="16" spans="1:9" ht="15" x14ac:dyDescent="0.2">
      <c r="A16" s="34">
        <v>5</v>
      </c>
      <c r="B16" s="40" t="s">
        <v>81</v>
      </c>
      <c r="C16" s="35" t="s">
        <v>8</v>
      </c>
      <c r="D16" s="42">
        <v>6</v>
      </c>
      <c r="E16" s="54"/>
      <c r="F16" s="41">
        <v>24</v>
      </c>
      <c r="G16" s="36">
        <f t="shared" si="0"/>
        <v>0</v>
      </c>
    </row>
    <row r="17" spans="1:7" ht="15" x14ac:dyDescent="0.2">
      <c r="A17" s="34">
        <v>6</v>
      </c>
      <c r="B17" s="40" t="s">
        <v>82</v>
      </c>
      <c r="C17" s="35" t="s">
        <v>8</v>
      </c>
      <c r="D17" s="42">
        <v>6</v>
      </c>
      <c r="E17" s="54"/>
      <c r="F17" s="41">
        <v>24</v>
      </c>
      <c r="G17" s="36">
        <f t="shared" si="0"/>
        <v>0</v>
      </c>
    </row>
    <row r="18" spans="1:7" ht="15" x14ac:dyDescent="0.2">
      <c r="A18" s="34">
        <v>7</v>
      </c>
      <c r="B18" s="40" t="s">
        <v>83</v>
      </c>
      <c r="C18" s="35" t="s">
        <v>8</v>
      </c>
      <c r="D18" s="42">
        <v>6</v>
      </c>
      <c r="E18" s="54"/>
      <c r="F18" s="41">
        <v>24</v>
      </c>
      <c r="G18" s="36">
        <f t="shared" si="0"/>
        <v>0</v>
      </c>
    </row>
    <row r="19" spans="1:7" ht="15" x14ac:dyDescent="0.2">
      <c r="A19" s="34">
        <v>8</v>
      </c>
      <c r="B19" s="40" t="s">
        <v>84</v>
      </c>
      <c r="C19" s="35" t="s">
        <v>8</v>
      </c>
      <c r="D19" s="42">
        <v>6</v>
      </c>
      <c r="E19" s="54"/>
      <c r="F19" s="41">
        <v>24</v>
      </c>
      <c r="G19" s="36">
        <f t="shared" si="0"/>
        <v>0</v>
      </c>
    </row>
    <row r="20" spans="1:7" ht="15" x14ac:dyDescent="0.2">
      <c r="A20" s="34">
        <v>9</v>
      </c>
      <c r="B20" s="40" t="s">
        <v>85</v>
      </c>
      <c r="C20" s="35" t="s">
        <v>8</v>
      </c>
      <c r="D20" s="42">
        <v>6</v>
      </c>
      <c r="E20" s="54"/>
      <c r="F20" s="41">
        <v>24</v>
      </c>
      <c r="G20" s="36">
        <f t="shared" si="0"/>
        <v>0</v>
      </c>
    </row>
    <row r="21" spans="1:7" ht="15" x14ac:dyDescent="0.2">
      <c r="A21" s="34">
        <v>10</v>
      </c>
      <c r="B21" s="40" t="s">
        <v>86</v>
      </c>
      <c r="C21" s="35" t="s">
        <v>8</v>
      </c>
      <c r="D21" s="42">
        <v>6</v>
      </c>
      <c r="E21" s="54"/>
      <c r="F21" s="41">
        <v>24</v>
      </c>
      <c r="G21" s="36">
        <f t="shared" si="0"/>
        <v>0</v>
      </c>
    </row>
    <row r="22" spans="1:7" ht="15" x14ac:dyDescent="0.2">
      <c r="A22" s="34">
        <v>11</v>
      </c>
      <c r="B22" s="40" t="s">
        <v>87</v>
      </c>
      <c r="C22" s="35" t="s">
        <v>8</v>
      </c>
      <c r="D22" s="42">
        <v>6</v>
      </c>
      <c r="E22" s="54"/>
      <c r="F22" s="41">
        <v>24</v>
      </c>
      <c r="G22" s="36">
        <f t="shared" si="0"/>
        <v>0</v>
      </c>
    </row>
    <row r="23" spans="1:7" ht="15" x14ac:dyDescent="0.2">
      <c r="A23" s="34">
        <v>12</v>
      </c>
      <c r="B23" s="40" t="s">
        <v>88</v>
      </c>
      <c r="C23" s="35" t="s">
        <v>8</v>
      </c>
      <c r="D23" s="42">
        <v>6</v>
      </c>
      <c r="E23" s="54"/>
      <c r="F23" s="41">
        <v>24</v>
      </c>
      <c r="G23" s="36">
        <f t="shared" si="0"/>
        <v>0</v>
      </c>
    </row>
    <row r="24" spans="1:7" ht="30" x14ac:dyDescent="0.2">
      <c r="A24" s="34">
        <v>13</v>
      </c>
      <c r="B24" s="40" t="s">
        <v>89</v>
      </c>
      <c r="C24" s="35" t="s">
        <v>8</v>
      </c>
      <c r="D24" s="42">
        <v>6</v>
      </c>
      <c r="E24" s="54"/>
      <c r="F24" s="41">
        <v>24</v>
      </c>
      <c r="G24" s="36">
        <f t="shared" si="0"/>
        <v>0</v>
      </c>
    </row>
    <row r="25" spans="1:7" ht="30" x14ac:dyDescent="0.2">
      <c r="A25" s="34">
        <v>14</v>
      </c>
      <c r="B25" s="40" t="s">
        <v>90</v>
      </c>
      <c r="C25" s="35" t="s">
        <v>8</v>
      </c>
      <c r="D25" s="42">
        <v>6</v>
      </c>
      <c r="E25" s="54"/>
      <c r="F25" s="41">
        <v>24</v>
      </c>
      <c r="G25" s="36">
        <f t="shared" si="0"/>
        <v>0</v>
      </c>
    </row>
    <row r="26" spans="1:7" ht="30" x14ac:dyDescent="0.2">
      <c r="A26" s="34">
        <v>15</v>
      </c>
      <c r="B26" s="40" t="s">
        <v>91</v>
      </c>
      <c r="C26" s="35" t="s">
        <v>8</v>
      </c>
      <c r="D26" s="42">
        <v>6</v>
      </c>
      <c r="E26" s="54"/>
      <c r="F26" s="41">
        <v>24</v>
      </c>
      <c r="G26" s="36">
        <f t="shared" si="0"/>
        <v>0</v>
      </c>
    </row>
    <row r="27" spans="1:7" ht="15" x14ac:dyDescent="0.2">
      <c r="A27" s="34">
        <v>16</v>
      </c>
      <c r="B27" s="40" t="s">
        <v>92</v>
      </c>
      <c r="C27" s="35" t="s">
        <v>8</v>
      </c>
      <c r="D27" s="42">
        <v>6</v>
      </c>
      <c r="E27" s="54"/>
      <c r="F27" s="41">
        <v>24</v>
      </c>
      <c r="G27" s="36">
        <f t="shared" si="0"/>
        <v>0</v>
      </c>
    </row>
    <row r="28" spans="1:7" ht="15" x14ac:dyDescent="0.2">
      <c r="A28" s="34">
        <v>17</v>
      </c>
      <c r="B28" s="40" t="s">
        <v>93</v>
      </c>
      <c r="C28" s="35" t="s">
        <v>8</v>
      </c>
      <c r="D28" s="42">
        <v>6</v>
      </c>
      <c r="E28" s="54"/>
      <c r="F28" s="41">
        <v>24</v>
      </c>
      <c r="G28" s="36">
        <f t="shared" si="0"/>
        <v>0</v>
      </c>
    </row>
    <row r="29" spans="1:7" ht="15" x14ac:dyDescent="0.2">
      <c r="A29" s="34">
        <v>18</v>
      </c>
      <c r="B29" s="40" t="s">
        <v>94</v>
      </c>
      <c r="C29" s="35" t="s">
        <v>8</v>
      </c>
      <c r="D29" s="42">
        <v>6</v>
      </c>
      <c r="E29" s="54"/>
      <c r="F29" s="41">
        <v>24</v>
      </c>
      <c r="G29" s="36">
        <f t="shared" si="0"/>
        <v>0</v>
      </c>
    </row>
    <row r="30" spans="1:7" ht="15" x14ac:dyDescent="0.2">
      <c r="A30" s="34">
        <v>19</v>
      </c>
      <c r="B30" s="40" t="s">
        <v>95</v>
      </c>
      <c r="C30" s="35" t="s">
        <v>8</v>
      </c>
      <c r="D30" s="42">
        <v>6</v>
      </c>
      <c r="E30" s="54"/>
      <c r="F30" s="41">
        <v>24</v>
      </c>
      <c r="G30" s="36">
        <f t="shared" si="0"/>
        <v>0</v>
      </c>
    </row>
    <row r="31" spans="1:7" ht="15" x14ac:dyDescent="0.2">
      <c r="A31" s="34">
        <v>20</v>
      </c>
      <c r="B31" s="40" t="s">
        <v>96</v>
      </c>
      <c r="C31" s="35" t="s">
        <v>8</v>
      </c>
      <c r="D31" s="42">
        <v>6</v>
      </c>
      <c r="E31" s="54"/>
      <c r="F31" s="41">
        <v>24</v>
      </c>
      <c r="G31" s="36">
        <f t="shared" si="0"/>
        <v>0</v>
      </c>
    </row>
    <row r="32" spans="1:7" ht="15" x14ac:dyDescent="0.2">
      <c r="A32" s="34">
        <v>21</v>
      </c>
      <c r="B32" s="40" t="s">
        <v>97</v>
      </c>
      <c r="C32" s="35" t="s">
        <v>8</v>
      </c>
      <c r="D32" s="42">
        <v>6</v>
      </c>
      <c r="E32" s="54"/>
      <c r="F32" s="41">
        <v>24</v>
      </c>
      <c r="G32" s="36">
        <f t="shared" si="0"/>
        <v>0</v>
      </c>
    </row>
    <row r="33" spans="1:7" ht="15" x14ac:dyDescent="0.2">
      <c r="A33" s="34">
        <v>22</v>
      </c>
      <c r="B33" s="40" t="s">
        <v>98</v>
      </c>
      <c r="C33" s="35" t="s">
        <v>8</v>
      </c>
      <c r="D33" s="42">
        <v>6</v>
      </c>
      <c r="E33" s="54"/>
      <c r="F33" s="41">
        <v>24</v>
      </c>
      <c r="G33" s="36">
        <f t="shared" si="0"/>
        <v>0</v>
      </c>
    </row>
    <row r="34" spans="1:7" ht="15" x14ac:dyDescent="0.2">
      <c r="A34" s="34">
        <v>23</v>
      </c>
      <c r="B34" s="40" t="s">
        <v>99</v>
      </c>
      <c r="C34" s="35" t="s">
        <v>8</v>
      </c>
      <c r="D34" s="42">
        <v>6</v>
      </c>
      <c r="E34" s="54"/>
      <c r="F34" s="41">
        <v>24</v>
      </c>
      <c r="G34" s="36">
        <f t="shared" si="0"/>
        <v>0</v>
      </c>
    </row>
    <row r="35" spans="1:7" ht="15" x14ac:dyDescent="0.2">
      <c r="A35" s="34">
        <v>24</v>
      </c>
      <c r="B35" s="40" t="s">
        <v>100</v>
      </c>
      <c r="C35" s="35" t="s">
        <v>8</v>
      </c>
      <c r="D35" s="42">
        <v>6</v>
      </c>
      <c r="E35" s="54"/>
      <c r="F35" s="41">
        <v>24</v>
      </c>
      <c r="G35" s="36">
        <f t="shared" si="0"/>
        <v>0</v>
      </c>
    </row>
    <row r="36" spans="1:7" ht="30" x14ac:dyDescent="0.2">
      <c r="A36" s="34">
        <v>25</v>
      </c>
      <c r="B36" s="40" t="s">
        <v>101</v>
      </c>
      <c r="C36" s="35" t="s">
        <v>8</v>
      </c>
      <c r="D36" s="42">
        <v>6</v>
      </c>
      <c r="E36" s="54"/>
      <c r="F36" s="41">
        <v>24</v>
      </c>
      <c r="G36" s="36">
        <f t="shared" si="0"/>
        <v>0</v>
      </c>
    </row>
    <row r="37" spans="1:7" ht="30" x14ac:dyDescent="0.2">
      <c r="A37" s="34">
        <v>26</v>
      </c>
      <c r="B37" s="40" t="s">
        <v>102</v>
      </c>
      <c r="C37" s="35" t="s">
        <v>8</v>
      </c>
      <c r="D37" s="42">
        <v>6</v>
      </c>
      <c r="E37" s="54"/>
      <c r="F37" s="41">
        <v>24</v>
      </c>
      <c r="G37" s="36">
        <f t="shared" si="0"/>
        <v>0</v>
      </c>
    </row>
    <row r="38" spans="1:7" ht="45" x14ac:dyDescent="0.2">
      <c r="A38" s="34">
        <v>27</v>
      </c>
      <c r="B38" s="40" t="s">
        <v>103</v>
      </c>
      <c r="C38" s="35" t="s">
        <v>8</v>
      </c>
      <c r="D38" s="42">
        <v>6</v>
      </c>
      <c r="E38" s="54"/>
      <c r="F38" s="41">
        <v>24</v>
      </c>
      <c r="G38" s="36">
        <f t="shared" si="0"/>
        <v>0</v>
      </c>
    </row>
    <row r="39" spans="1:7" ht="30" x14ac:dyDescent="0.2">
      <c r="A39" s="34">
        <v>28</v>
      </c>
      <c r="B39" s="40" t="s">
        <v>104</v>
      </c>
      <c r="C39" s="35" t="s">
        <v>8</v>
      </c>
      <c r="D39" s="42">
        <v>6</v>
      </c>
      <c r="E39" s="54"/>
      <c r="F39" s="41">
        <v>24</v>
      </c>
      <c r="G39" s="36">
        <f t="shared" si="0"/>
        <v>0</v>
      </c>
    </row>
    <row r="40" spans="1:7" ht="30" x14ac:dyDescent="0.2">
      <c r="A40" s="34">
        <v>29</v>
      </c>
      <c r="B40" s="40" t="s">
        <v>105</v>
      </c>
      <c r="C40" s="35" t="s">
        <v>8</v>
      </c>
      <c r="D40" s="42">
        <v>6</v>
      </c>
      <c r="E40" s="54"/>
      <c r="F40" s="41">
        <v>24</v>
      </c>
      <c r="G40" s="36">
        <f t="shared" si="0"/>
        <v>0</v>
      </c>
    </row>
    <row r="41" spans="1:7" ht="15" x14ac:dyDescent="0.2">
      <c r="A41" s="34">
        <v>30</v>
      </c>
      <c r="B41" s="40" t="s">
        <v>106</v>
      </c>
      <c r="C41" s="35" t="s">
        <v>8</v>
      </c>
      <c r="D41" s="42">
        <v>6</v>
      </c>
      <c r="E41" s="54"/>
      <c r="F41" s="41">
        <v>24</v>
      </c>
      <c r="G41" s="36">
        <f t="shared" si="0"/>
        <v>0</v>
      </c>
    </row>
    <row r="42" spans="1:7" ht="15" x14ac:dyDescent="0.2">
      <c r="A42" s="34">
        <v>31</v>
      </c>
      <c r="B42" s="40" t="s">
        <v>107</v>
      </c>
      <c r="C42" s="35" t="s">
        <v>8</v>
      </c>
      <c r="D42" s="42">
        <v>6</v>
      </c>
      <c r="E42" s="54"/>
      <c r="F42" s="41">
        <v>24</v>
      </c>
      <c r="G42" s="36">
        <f t="shared" si="0"/>
        <v>0</v>
      </c>
    </row>
    <row r="43" spans="1:7" ht="15" x14ac:dyDescent="0.2">
      <c r="A43" s="34">
        <v>32</v>
      </c>
      <c r="B43" s="40" t="s">
        <v>108</v>
      </c>
      <c r="C43" s="35" t="s">
        <v>8</v>
      </c>
      <c r="D43" s="42">
        <v>6</v>
      </c>
      <c r="E43" s="54"/>
      <c r="F43" s="41">
        <v>24</v>
      </c>
      <c r="G43" s="36">
        <f t="shared" si="0"/>
        <v>0</v>
      </c>
    </row>
    <row r="44" spans="1:7" ht="15" x14ac:dyDescent="0.2">
      <c r="A44" s="34">
        <v>33</v>
      </c>
      <c r="B44" s="40" t="s">
        <v>109</v>
      </c>
      <c r="C44" s="35" t="s">
        <v>8</v>
      </c>
      <c r="D44" s="42">
        <v>6</v>
      </c>
      <c r="E44" s="54"/>
      <c r="F44" s="41">
        <v>24</v>
      </c>
      <c r="G44" s="36">
        <f t="shared" si="0"/>
        <v>0</v>
      </c>
    </row>
    <row r="45" spans="1:7" ht="15" x14ac:dyDescent="0.2">
      <c r="A45" s="34">
        <v>34</v>
      </c>
      <c r="B45" s="40" t="s">
        <v>110</v>
      </c>
      <c r="C45" s="35" t="s">
        <v>8</v>
      </c>
      <c r="D45" s="42">
        <v>6</v>
      </c>
      <c r="E45" s="54"/>
      <c r="F45" s="41">
        <v>24</v>
      </c>
      <c r="G45" s="36">
        <f t="shared" si="0"/>
        <v>0</v>
      </c>
    </row>
    <row r="46" spans="1:7" ht="15" x14ac:dyDescent="0.2">
      <c r="A46" s="34">
        <v>35</v>
      </c>
      <c r="B46" s="40" t="s">
        <v>111</v>
      </c>
      <c r="C46" s="35" t="s">
        <v>8</v>
      </c>
      <c r="D46" s="42">
        <v>6</v>
      </c>
      <c r="E46" s="54"/>
      <c r="F46" s="41">
        <v>24</v>
      </c>
      <c r="G46" s="36">
        <f t="shared" si="0"/>
        <v>0</v>
      </c>
    </row>
    <row r="47" spans="1:7" ht="15" x14ac:dyDescent="0.2">
      <c r="A47" s="34">
        <v>36</v>
      </c>
      <c r="B47" s="40" t="s">
        <v>112</v>
      </c>
      <c r="C47" s="35" t="s">
        <v>8</v>
      </c>
      <c r="D47" s="42">
        <v>6</v>
      </c>
      <c r="E47" s="54"/>
      <c r="F47" s="41">
        <v>24</v>
      </c>
      <c r="G47" s="36">
        <f t="shared" si="0"/>
        <v>0</v>
      </c>
    </row>
    <row r="48" spans="1:7" ht="15" x14ac:dyDescent="0.2">
      <c r="A48" s="34">
        <v>37</v>
      </c>
      <c r="B48" s="40" t="s">
        <v>113</v>
      </c>
      <c r="C48" s="35" t="s">
        <v>8</v>
      </c>
      <c r="D48" s="42">
        <v>6</v>
      </c>
      <c r="E48" s="54"/>
      <c r="F48" s="41">
        <v>24</v>
      </c>
      <c r="G48" s="36">
        <f t="shared" si="0"/>
        <v>0</v>
      </c>
    </row>
    <row r="49" spans="1:9" ht="15" x14ac:dyDescent="0.2">
      <c r="A49" s="34">
        <v>38</v>
      </c>
      <c r="B49" s="40" t="s">
        <v>114</v>
      </c>
      <c r="C49" s="35" t="s">
        <v>8</v>
      </c>
      <c r="D49" s="42">
        <v>6</v>
      </c>
      <c r="E49" s="54"/>
      <c r="F49" s="41">
        <v>24</v>
      </c>
      <c r="G49" s="36">
        <f t="shared" si="0"/>
        <v>0</v>
      </c>
    </row>
    <row r="50" spans="1:9" ht="30" x14ac:dyDescent="0.2">
      <c r="A50" s="34">
        <v>39</v>
      </c>
      <c r="B50" s="40" t="s">
        <v>115</v>
      </c>
      <c r="C50" s="35" t="s">
        <v>8</v>
      </c>
      <c r="D50" s="42">
        <v>2</v>
      </c>
      <c r="E50" s="54"/>
      <c r="F50" s="41">
        <v>24</v>
      </c>
      <c r="G50" s="36">
        <f t="shared" si="0"/>
        <v>0</v>
      </c>
    </row>
    <row r="51" spans="1:9" ht="15" x14ac:dyDescent="0.2">
      <c r="A51" s="34">
        <v>40</v>
      </c>
      <c r="B51" s="40" t="s">
        <v>116</v>
      </c>
      <c r="C51" s="35" t="s">
        <v>8</v>
      </c>
      <c r="D51" s="42">
        <v>3</v>
      </c>
      <c r="E51" s="54"/>
      <c r="F51" s="41">
        <v>24</v>
      </c>
      <c r="G51" s="36">
        <f t="shared" si="0"/>
        <v>0</v>
      </c>
    </row>
    <row r="52" spans="1:9" ht="15" x14ac:dyDescent="0.2">
      <c r="A52" s="34">
        <v>41</v>
      </c>
      <c r="B52" s="40" t="s">
        <v>117</v>
      </c>
      <c r="C52" s="35" t="s">
        <v>8</v>
      </c>
      <c r="D52" s="42">
        <v>3</v>
      </c>
      <c r="E52" s="54"/>
      <c r="F52" s="41">
        <v>24</v>
      </c>
      <c r="G52" s="36">
        <f t="shared" si="0"/>
        <v>0</v>
      </c>
    </row>
    <row r="53" spans="1:9" ht="15" x14ac:dyDescent="0.2">
      <c r="A53" s="34">
        <v>42</v>
      </c>
      <c r="B53" s="40" t="s">
        <v>118</v>
      </c>
      <c r="C53" s="35" t="s">
        <v>8</v>
      </c>
      <c r="D53" s="42">
        <v>2</v>
      </c>
      <c r="E53" s="54"/>
      <c r="F53" s="41">
        <v>24</v>
      </c>
      <c r="G53" s="36">
        <f t="shared" si="0"/>
        <v>0</v>
      </c>
    </row>
    <row r="54" spans="1:9" ht="15" x14ac:dyDescent="0.2">
      <c r="A54" s="34">
        <v>43</v>
      </c>
      <c r="B54" s="40" t="s">
        <v>119</v>
      </c>
      <c r="C54" s="35" t="s">
        <v>172</v>
      </c>
      <c r="D54" s="42">
        <v>5</v>
      </c>
      <c r="E54" s="54"/>
      <c r="F54" s="41">
        <v>24</v>
      </c>
      <c r="G54" s="36">
        <f t="shared" si="0"/>
        <v>0</v>
      </c>
    </row>
    <row r="55" spans="1:9" ht="30" x14ac:dyDescent="0.2">
      <c r="A55" s="34">
        <v>44</v>
      </c>
      <c r="B55" s="40" t="s">
        <v>120</v>
      </c>
      <c r="C55" s="35" t="s">
        <v>8</v>
      </c>
      <c r="D55" s="42">
        <v>2</v>
      </c>
      <c r="E55" s="54"/>
      <c r="F55" s="41">
        <v>24</v>
      </c>
      <c r="G55" s="36">
        <f t="shared" si="0"/>
        <v>0</v>
      </c>
    </row>
    <row r="56" spans="1:9" ht="15" x14ac:dyDescent="0.2">
      <c r="A56" s="34">
        <v>45</v>
      </c>
      <c r="B56" s="40" t="s">
        <v>121</v>
      </c>
      <c r="C56" s="35" t="s">
        <v>8</v>
      </c>
      <c r="D56" s="42">
        <v>2</v>
      </c>
      <c r="E56" s="54"/>
      <c r="F56" s="41">
        <v>24</v>
      </c>
      <c r="G56" s="36">
        <f t="shared" si="0"/>
        <v>0</v>
      </c>
    </row>
    <row r="57" spans="1:9" ht="15" x14ac:dyDescent="0.2">
      <c r="A57" s="34">
        <v>46</v>
      </c>
      <c r="B57" s="40" t="s">
        <v>122</v>
      </c>
      <c r="C57" s="35" t="s">
        <v>8</v>
      </c>
      <c r="D57" s="42">
        <v>2</v>
      </c>
      <c r="E57" s="54"/>
      <c r="F57" s="41">
        <v>24</v>
      </c>
      <c r="G57" s="36">
        <f t="shared" si="0"/>
        <v>0</v>
      </c>
    </row>
    <row r="58" spans="1:9" ht="15" x14ac:dyDescent="0.2">
      <c r="A58" s="34">
        <v>47</v>
      </c>
      <c r="B58" s="40" t="s">
        <v>123</v>
      </c>
      <c r="C58" s="35" t="s">
        <v>8</v>
      </c>
      <c r="D58" s="42">
        <v>2</v>
      </c>
      <c r="E58" s="54"/>
      <c r="F58" s="41">
        <v>24</v>
      </c>
      <c r="G58" s="36">
        <f t="shared" si="0"/>
        <v>0</v>
      </c>
    </row>
    <row r="59" spans="1:9" ht="15" x14ac:dyDescent="0.2">
      <c r="A59" s="34">
        <v>48</v>
      </c>
      <c r="B59" s="40" t="s">
        <v>124</v>
      </c>
      <c r="C59" s="35" t="s">
        <v>8</v>
      </c>
      <c r="D59" s="42">
        <v>2</v>
      </c>
      <c r="E59" s="54"/>
      <c r="F59" s="41">
        <v>24</v>
      </c>
      <c r="G59" s="36">
        <f t="shared" si="0"/>
        <v>0</v>
      </c>
    </row>
    <row r="60" spans="1:9" ht="15.75" customHeight="1" x14ac:dyDescent="0.2">
      <c r="A60" s="100" t="s">
        <v>74</v>
      </c>
      <c r="B60" s="100"/>
      <c r="C60" s="100"/>
      <c r="D60" s="100"/>
      <c r="E60" s="100"/>
      <c r="F60" s="100"/>
      <c r="G60" s="43">
        <f>SUM(G12:G59)</f>
        <v>0</v>
      </c>
      <c r="I60" s="45"/>
    </row>
    <row r="61" spans="1:9" ht="21" customHeight="1" x14ac:dyDescent="0.25">
      <c r="A61" s="100" t="s">
        <v>76</v>
      </c>
      <c r="B61" s="100"/>
      <c r="C61" s="100"/>
      <c r="D61" s="100"/>
      <c r="E61" s="100"/>
      <c r="F61" s="100">
        <f>F60/26</f>
        <v>0</v>
      </c>
      <c r="G61" s="44">
        <f>G60/12</f>
        <v>0</v>
      </c>
      <c r="I61" s="45"/>
    </row>
    <row r="62" spans="1:9" ht="18.75" customHeight="1" x14ac:dyDescent="0.25">
      <c r="A62" s="100" t="s">
        <v>77</v>
      </c>
      <c r="B62" s="100"/>
      <c r="C62" s="100"/>
      <c r="D62" s="100"/>
      <c r="E62" s="100"/>
      <c r="F62" s="100">
        <f>F61/12</f>
        <v>0</v>
      </c>
      <c r="G62" s="44">
        <f>G61/3</f>
        <v>0</v>
      </c>
      <c r="I62" s="45"/>
    </row>
    <row r="63" spans="1:9" ht="18.75" x14ac:dyDescent="0.2">
      <c r="A63" s="101" t="s">
        <v>185</v>
      </c>
      <c r="B63" s="102"/>
      <c r="C63" s="102"/>
      <c r="D63" s="102"/>
      <c r="E63" s="102"/>
      <c r="F63" s="102"/>
      <c r="G63" s="103"/>
    </row>
    <row r="64" spans="1:9" ht="31.5" x14ac:dyDescent="0.2">
      <c r="A64" s="39" t="s">
        <v>6</v>
      </c>
      <c r="B64" s="37" t="s">
        <v>7</v>
      </c>
      <c r="C64" s="37" t="s">
        <v>8</v>
      </c>
      <c r="D64" s="37" t="s">
        <v>201</v>
      </c>
      <c r="E64" s="37" t="s">
        <v>202</v>
      </c>
      <c r="F64" s="38" t="s">
        <v>204</v>
      </c>
      <c r="G64" s="37" t="s">
        <v>203</v>
      </c>
    </row>
    <row r="65" spans="1:7" ht="45" x14ac:dyDescent="0.2">
      <c r="A65" s="34">
        <v>1</v>
      </c>
      <c r="B65" s="40" t="s">
        <v>126</v>
      </c>
      <c r="C65" s="35" t="s">
        <v>8</v>
      </c>
      <c r="D65" s="42">
        <v>1</v>
      </c>
      <c r="E65" s="54"/>
      <c r="F65" s="41">
        <v>60</v>
      </c>
      <c r="G65" s="36">
        <f t="shared" ref="G65:G81" si="1">(D65*E65)/F65</f>
        <v>0</v>
      </c>
    </row>
    <row r="66" spans="1:7" ht="45" x14ac:dyDescent="0.2">
      <c r="A66" s="34">
        <v>2</v>
      </c>
      <c r="B66" s="40" t="s">
        <v>127</v>
      </c>
      <c r="C66" s="35" t="s">
        <v>8</v>
      </c>
      <c r="D66" s="42">
        <v>2</v>
      </c>
      <c r="E66" s="54"/>
      <c r="F66" s="41">
        <v>60</v>
      </c>
      <c r="G66" s="36">
        <f t="shared" si="1"/>
        <v>0</v>
      </c>
    </row>
    <row r="67" spans="1:7" ht="45" x14ac:dyDescent="0.2">
      <c r="A67" s="34">
        <v>3</v>
      </c>
      <c r="B67" s="40" t="s">
        <v>128</v>
      </c>
      <c r="C67" s="35" t="s">
        <v>8</v>
      </c>
      <c r="D67" s="42">
        <v>2</v>
      </c>
      <c r="E67" s="54"/>
      <c r="F67" s="41">
        <v>60</v>
      </c>
      <c r="G67" s="36">
        <f t="shared" si="1"/>
        <v>0</v>
      </c>
    </row>
    <row r="68" spans="1:7" ht="30" x14ac:dyDescent="0.2">
      <c r="A68" s="34">
        <v>4</v>
      </c>
      <c r="B68" s="40" t="s">
        <v>129</v>
      </c>
      <c r="C68" s="35" t="s">
        <v>8</v>
      </c>
      <c r="D68" s="42">
        <v>4</v>
      </c>
      <c r="E68" s="54"/>
      <c r="F68" s="41">
        <v>60</v>
      </c>
      <c r="G68" s="36">
        <f t="shared" si="1"/>
        <v>0</v>
      </c>
    </row>
    <row r="69" spans="1:7" ht="15" x14ac:dyDescent="0.2">
      <c r="A69" s="34">
        <v>5</v>
      </c>
      <c r="B69" s="40" t="s">
        <v>130</v>
      </c>
      <c r="C69" s="35" t="s">
        <v>8</v>
      </c>
      <c r="D69" s="42">
        <v>12</v>
      </c>
      <c r="E69" s="54"/>
      <c r="F69" s="41">
        <v>12</v>
      </c>
      <c r="G69" s="36">
        <f t="shared" si="1"/>
        <v>0</v>
      </c>
    </row>
    <row r="70" spans="1:7" ht="15" x14ac:dyDescent="0.2">
      <c r="A70" s="34">
        <v>6</v>
      </c>
      <c r="B70" s="40" t="s">
        <v>131</v>
      </c>
      <c r="C70" s="35" t="s">
        <v>8</v>
      </c>
      <c r="D70" s="42">
        <v>36</v>
      </c>
      <c r="E70" s="54"/>
      <c r="F70" s="41">
        <v>24</v>
      </c>
      <c r="G70" s="36">
        <f t="shared" si="1"/>
        <v>0</v>
      </c>
    </row>
    <row r="71" spans="1:7" ht="15" x14ac:dyDescent="0.2">
      <c r="A71" s="34">
        <v>7</v>
      </c>
      <c r="B71" s="40" t="s">
        <v>132</v>
      </c>
      <c r="C71" s="35" t="s">
        <v>8</v>
      </c>
      <c r="D71" s="42">
        <v>60</v>
      </c>
      <c r="E71" s="54"/>
      <c r="F71" s="41">
        <v>24</v>
      </c>
      <c r="G71" s="36">
        <f t="shared" si="1"/>
        <v>0</v>
      </c>
    </row>
    <row r="72" spans="1:7" ht="30" x14ac:dyDescent="0.2">
      <c r="A72" s="34">
        <v>8</v>
      </c>
      <c r="B72" s="40" t="s">
        <v>133</v>
      </c>
      <c r="C72" s="35" t="s">
        <v>8</v>
      </c>
      <c r="D72" s="42">
        <v>72</v>
      </c>
      <c r="E72" s="54"/>
      <c r="F72" s="41">
        <v>24</v>
      </c>
      <c r="G72" s="36">
        <f t="shared" si="1"/>
        <v>0</v>
      </c>
    </row>
    <row r="73" spans="1:7" ht="30" x14ac:dyDescent="0.2">
      <c r="A73" s="34">
        <v>9</v>
      </c>
      <c r="B73" s="40" t="s">
        <v>134</v>
      </c>
      <c r="C73" s="35" t="s">
        <v>8</v>
      </c>
      <c r="D73" s="42">
        <v>15</v>
      </c>
      <c r="E73" s="54"/>
      <c r="F73" s="41">
        <v>24</v>
      </c>
      <c r="G73" s="36">
        <f t="shared" si="1"/>
        <v>0</v>
      </c>
    </row>
    <row r="74" spans="1:7" ht="44.25" customHeight="1" x14ac:dyDescent="0.2">
      <c r="A74" s="34">
        <v>10</v>
      </c>
      <c r="B74" s="40" t="s">
        <v>135</v>
      </c>
      <c r="C74" s="35" t="s">
        <v>8</v>
      </c>
      <c r="D74" s="42">
        <v>2</v>
      </c>
      <c r="E74" s="54"/>
      <c r="F74" s="41">
        <v>24</v>
      </c>
      <c r="G74" s="36">
        <f t="shared" si="1"/>
        <v>0</v>
      </c>
    </row>
    <row r="75" spans="1:7" ht="30" x14ac:dyDescent="0.2">
      <c r="A75" s="34">
        <v>11</v>
      </c>
      <c r="B75" s="40" t="s">
        <v>136</v>
      </c>
      <c r="C75" s="35" t="s">
        <v>171</v>
      </c>
      <c r="D75" s="56">
        <v>1800</v>
      </c>
      <c r="E75" s="54"/>
      <c r="F75" s="60" t="s">
        <v>194</v>
      </c>
      <c r="G75" s="36">
        <f>D75*E75</f>
        <v>0</v>
      </c>
    </row>
    <row r="76" spans="1:7" ht="30" x14ac:dyDescent="0.2">
      <c r="A76" s="34">
        <v>12</v>
      </c>
      <c r="B76" s="40" t="s">
        <v>137</v>
      </c>
      <c r="C76" s="35" t="s">
        <v>8</v>
      </c>
      <c r="D76" s="42">
        <v>85</v>
      </c>
      <c r="E76" s="54"/>
      <c r="F76" s="60" t="s">
        <v>194</v>
      </c>
      <c r="G76" s="36">
        <f>D76*E76</f>
        <v>0</v>
      </c>
    </row>
    <row r="77" spans="1:7" ht="30" x14ac:dyDescent="0.2">
      <c r="A77" s="34">
        <v>13</v>
      </c>
      <c r="B77" s="40" t="s">
        <v>138</v>
      </c>
      <c r="C77" s="35" t="s">
        <v>8</v>
      </c>
      <c r="D77" s="42">
        <v>50</v>
      </c>
      <c r="E77" s="54"/>
      <c r="F77" s="41">
        <v>24</v>
      </c>
      <c r="G77" s="36">
        <f t="shared" si="1"/>
        <v>0</v>
      </c>
    </row>
    <row r="78" spans="1:7" ht="60" x14ac:dyDescent="0.2">
      <c r="A78" s="34">
        <v>14</v>
      </c>
      <c r="B78" s="40" t="s">
        <v>139</v>
      </c>
      <c r="C78" s="35" t="s">
        <v>8</v>
      </c>
      <c r="D78" s="42">
        <v>2</v>
      </c>
      <c r="E78" s="54"/>
      <c r="F78" s="41">
        <v>48</v>
      </c>
      <c r="G78" s="36">
        <f t="shared" si="1"/>
        <v>0</v>
      </c>
    </row>
    <row r="79" spans="1:7" ht="105" x14ac:dyDescent="0.2">
      <c r="A79" s="34">
        <v>15</v>
      </c>
      <c r="B79" s="40" t="s">
        <v>200</v>
      </c>
      <c r="C79" s="35" t="s">
        <v>8</v>
      </c>
      <c r="D79" s="42">
        <v>4</v>
      </c>
      <c r="E79" s="54"/>
      <c r="F79" s="41">
        <v>60</v>
      </c>
      <c r="G79" s="36">
        <f t="shared" si="1"/>
        <v>0</v>
      </c>
    </row>
    <row r="80" spans="1:7" ht="30" x14ac:dyDescent="0.2">
      <c r="A80" s="34">
        <v>16</v>
      </c>
      <c r="B80" s="40" t="s">
        <v>140</v>
      </c>
      <c r="C80" s="35" t="s">
        <v>8</v>
      </c>
      <c r="D80" s="42">
        <v>2</v>
      </c>
      <c r="E80" s="54"/>
      <c r="F80" s="41">
        <v>24</v>
      </c>
      <c r="G80" s="36">
        <f t="shared" si="1"/>
        <v>0</v>
      </c>
    </row>
    <row r="81" spans="1:9" ht="29.25" customHeight="1" x14ac:dyDescent="0.2">
      <c r="A81" s="34">
        <v>17</v>
      </c>
      <c r="B81" s="40" t="s">
        <v>141</v>
      </c>
      <c r="C81" s="35" t="s">
        <v>8</v>
      </c>
      <c r="D81" s="42">
        <v>2</v>
      </c>
      <c r="E81" s="54"/>
      <c r="F81" s="41">
        <v>24</v>
      </c>
      <c r="G81" s="36">
        <f t="shared" si="1"/>
        <v>0</v>
      </c>
    </row>
    <row r="82" spans="1:9" ht="15.75" customHeight="1" x14ac:dyDescent="0.2">
      <c r="A82" s="100" t="s">
        <v>74</v>
      </c>
      <c r="B82" s="100"/>
      <c r="C82" s="100"/>
      <c r="D82" s="100"/>
      <c r="E82" s="100"/>
      <c r="F82" s="100"/>
      <c r="G82" s="43">
        <f>SUM(G65:G81)</f>
        <v>0</v>
      </c>
      <c r="I82" s="45"/>
    </row>
    <row r="83" spans="1:9" ht="21" customHeight="1" x14ac:dyDescent="0.25">
      <c r="A83" s="100" t="s">
        <v>76</v>
      </c>
      <c r="B83" s="100"/>
      <c r="C83" s="100"/>
      <c r="D83" s="100"/>
      <c r="E83" s="100"/>
      <c r="F83" s="100">
        <f>F82/26</f>
        <v>0</v>
      </c>
      <c r="G83" s="44">
        <f>G82/12</f>
        <v>0</v>
      </c>
      <c r="I83" s="45"/>
    </row>
    <row r="84" spans="1:9" ht="18.75" customHeight="1" x14ac:dyDescent="0.25">
      <c r="A84" s="100" t="s">
        <v>77</v>
      </c>
      <c r="B84" s="100"/>
      <c r="C84" s="100"/>
      <c r="D84" s="100"/>
      <c r="E84" s="100"/>
      <c r="F84" s="100">
        <f>F83/12</f>
        <v>0</v>
      </c>
      <c r="G84" s="44">
        <f>G83/2</f>
        <v>0</v>
      </c>
      <c r="I84" s="45"/>
    </row>
    <row r="85" spans="1:9" ht="18.75" customHeight="1" x14ac:dyDescent="0.25">
      <c r="A85" s="57"/>
      <c r="B85" s="57"/>
      <c r="C85" s="57"/>
      <c r="D85" s="57"/>
      <c r="E85" s="57"/>
      <c r="F85" s="57"/>
      <c r="G85" s="58"/>
      <c r="I85" s="45"/>
    </row>
    <row r="86" spans="1:9" ht="18.75" customHeight="1" x14ac:dyDescent="0.2">
      <c r="A86" s="57"/>
      <c r="B86" s="95" t="s">
        <v>195</v>
      </c>
      <c r="C86" s="95"/>
      <c r="D86" s="95"/>
      <c r="E86" s="95"/>
      <c r="F86" s="95"/>
      <c r="G86" s="95"/>
      <c r="I86" s="45"/>
    </row>
    <row r="87" spans="1:9" ht="18.75" customHeight="1" x14ac:dyDescent="0.2">
      <c r="A87" s="57"/>
      <c r="B87" s="61"/>
      <c r="C87" s="55"/>
      <c r="D87" s="55" t="s">
        <v>189</v>
      </c>
      <c r="E87" s="55" t="s">
        <v>190</v>
      </c>
      <c r="F87" s="55" t="s">
        <v>191</v>
      </c>
      <c r="G87" s="55" t="s">
        <v>13</v>
      </c>
      <c r="I87" s="45"/>
    </row>
    <row r="88" spans="1:9" ht="18.75" customHeight="1" x14ac:dyDescent="0.25">
      <c r="A88" s="55">
        <v>1</v>
      </c>
      <c r="B88" s="62" t="s">
        <v>187</v>
      </c>
      <c r="C88" s="55" t="s">
        <v>171</v>
      </c>
      <c r="D88" s="65">
        <f>D75</f>
        <v>1800</v>
      </c>
      <c r="E88" s="64">
        <f>D88/12</f>
        <v>150</v>
      </c>
      <c r="F88" s="63">
        <f>E75</f>
        <v>0</v>
      </c>
      <c r="G88" s="44">
        <f>D88*F88</f>
        <v>0</v>
      </c>
      <c r="I88" s="45"/>
    </row>
    <row r="89" spans="1:9" ht="18.75" customHeight="1" x14ac:dyDescent="0.25">
      <c r="A89" s="55">
        <v>2</v>
      </c>
      <c r="B89" s="62" t="s">
        <v>188</v>
      </c>
      <c r="C89" s="55" t="s">
        <v>8</v>
      </c>
      <c r="D89" s="55">
        <v>85</v>
      </c>
      <c r="E89" s="64">
        <f>D89/12</f>
        <v>7.083333333333333</v>
      </c>
      <c r="F89" s="63">
        <f>E76</f>
        <v>0</v>
      </c>
      <c r="G89" s="44">
        <f>D89*F89</f>
        <v>0</v>
      </c>
      <c r="I89" s="45"/>
    </row>
    <row r="90" spans="1:9" ht="18.75" customHeight="1" x14ac:dyDescent="0.25">
      <c r="A90" s="96" t="s">
        <v>13</v>
      </c>
      <c r="B90" s="96"/>
      <c r="C90" s="96"/>
      <c r="D90" s="96"/>
      <c r="E90" s="96"/>
      <c r="F90" s="96"/>
      <c r="G90" s="44">
        <f>SUM(G88:G89)</f>
        <v>0</v>
      </c>
      <c r="I90" s="45"/>
    </row>
    <row r="91" spans="1:9" ht="18.75" customHeight="1" x14ac:dyDescent="0.25">
      <c r="A91" s="96" t="s">
        <v>193</v>
      </c>
      <c r="B91" s="96"/>
      <c r="C91" s="96"/>
      <c r="D91" s="96"/>
      <c r="E91" s="96"/>
      <c r="F91" s="96"/>
      <c r="G91" s="44">
        <f>G90/12</f>
        <v>0</v>
      </c>
      <c r="I91" s="45"/>
    </row>
    <row r="92" spans="1:9" ht="18.75" customHeight="1" x14ac:dyDescent="0.25">
      <c r="A92" s="96" t="s">
        <v>192</v>
      </c>
      <c r="B92" s="96"/>
      <c r="C92" s="96"/>
      <c r="D92" s="96"/>
      <c r="E92" s="96"/>
      <c r="F92" s="96"/>
      <c r="G92" s="44">
        <f>G91/2</f>
        <v>0</v>
      </c>
      <c r="I92" s="45"/>
    </row>
    <row r="93" spans="1:9" ht="18.75" customHeight="1" x14ac:dyDescent="0.25">
      <c r="A93" s="59"/>
      <c r="B93" s="59"/>
      <c r="C93" s="59"/>
      <c r="D93" s="59"/>
      <c r="E93" s="59"/>
      <c r="F93" s="59"/>
      <c r="G93" s="58"/>
      <c r="I93" s="45"/>
    </row>
    <row r="94" spans="1:9" ht="18.75" x14ac:dyDescent="0.2">
      <c r="A94" s="97" t="s">
        <v>186</v>
      </c>
      <c r="B94" s="98"/>
      <c r="C94" s="98"/>
      <c r="D94" s="98"/>
      <c r="E94" s="98"/>
      <c r="F94" s="98"/>
      <c r="G94" s="99"/>
    </row>
    <row r="95" spans="1:9" ht="31.5" x14ac:dyDescent="0.2">
      <c r="A95" s="39" t="s">
        <v>6</v>
      </c>
      <c r="B95" s="37" t="s">
        <v>7</v>
      </c>
      <c r="C95" s="37" t="s">
        <v>8</v>
      </c>
      <c r="D95" s="37" t="s">
        <v>201</v>
      </c>
      <c r="E95" s="37" t="s">
        <v>202</v>
      </c>
      <c r="F95" s="38" t="s">
        <v>204</v>
      </c>
      <c r="G95" s="37" t="s">
        <v>203</v>
      </c>
    </row>
    <row r="96" spans="1:9" ht="15" x14ac:dyDescent="0.2">
      <c r="A96" s="34">
        <v>1</v>
      </c>
      <c r="B96" s="40" t="s">
        <v>144</v>
      </c>
      <c r="C96" s="35" t="s">
        <v>8</v>
      </c>
      <c r="D96" s="42">
        <v>1</v>
      </c>
      <c r="E96" s="54"/>
      <c r="F96" s="41">
        <v>24</v>
      </c>
      <c r="G96" s="36">
        <f>(D96*E96)/F96</f>
        <v>0</v>
      </c>
    </row>
    <row r="97" spans="1:7" ht="15" x14ac:dyDescent="0.2">
      <c r="A97" s="34">
        <v>2</v>
      </c>
      <c r="B97" s="40" t="s">
        <v>145</v>
      </c>
      <c r="C97" s="35" t="s">
        <v>8</v>
      </c>
      <c r="D97" s="42">
        <v>1</v>
      </c>
      <c r="E97" s="54"/>
      <c r="F97" s="41">
        <v>24</v>
      </c>
      <c r="G97" s="36">
        <f t="shared" ref="G97:G123" si="2">(D97*E97)/F97</f>
        <v>0</v>
      </c>
    </row>
    <row r="98" spans="1:7" ht="15" x14ac:dyDescent="0.2">
      <c r="A98" s="34">
        <v>3</v>
      </c>
      <c r="B98" s="40" t="s">
        <v>146</v>
      </c>
      <c r="C98" s="35" t="s">
        <v>8</v>
      </c>
      <c r="D98" s="42">
        <v>5</v>
      </c>
      <c r="E98" s="54"/>
      <c r="F98" s="41">
        <v>24</v>
      </c>
      <c r="G98" s="36">
        <f t="shared" si="2"/>
        <v>0</v>
      </c>
    </row>
    <row r="99" spans="1:7" ht="45" x14ac:dyDescent="0.2">
      <c r="A99" s="34">
        <v>4</v>
      </c>
      <c r="B99" s="40" t="s">
        <v>75</v>
      </c>
      <c r="C99" s="35" t="s">
        <v>8</v>
      </c>
      <c r="D99" s="42">
        <v>2</v>
      </c>
      <c r="E99" s="54"/>
      <c r="F99" s="41">
        <v>60</v>
      </c>
      <c r="G99" s="36">
        <f t="shared" si="2"/>
        <v>0</v>
      </c>
    </row>
    <row r="100" spans="1:7" ht="45" x14ac:dyDescent="0.2">
      <c r="A100" s="34">
        <v>5</v>
      </c>
      <c r="B100" s="40" t="s">
        <v>103</v>
      </c>
      <c r="C100" s="35" t="s">
        <v>8</v>
      </c>
      <c r="D100" s="42">
        <v>1</v>
      </c>
      <c r="E100" s="54"/>
      <c r="F100" s="41">
        <v>24</v>
      </c>
      <c r="G100" s="36">
        <f t="shared" si="2"/>
        <v>0</v>
      </c>
    </row>
    <row r="101" spans="1:7" ht="15" x14ac:dyDescent="0.2">
      <c r="A101" s="34">
        <v>6</v>
      </c>
      <c r="B101" s="40" t="s">
        <v>147</v>
      </c>
      <c r="C101" s="35" t="s">
        <v>8</v>
      </c>
      <c r="D101" s="42">
        <v>1</v>
      </c>
      <c r="E101" s="54"/>
      <c r="F101" s="41">
        <v>24</v>
      </c>
      <c r="G101" s="36">
        <f t="shared" si="2"/>
        <v>0</v>
      </c>
    </row>
    <row r="102" spans="1:7" ht="15" x14ac:dyDescent="0.2">
      <c r="A102" s="34">
        <v>7</v>
      </c>
      <c r="B102" s="40" t="s">
        <v>148</v>
      </c>
      <c r="C102" s="35" t="s">
        <v>8</v>
      </c>
      <c r="D102" s="42">
        <v>2</v>
      </c>
      <c r="E102" s="54"/>
      <c r="F102" s="41">
        <v>24</v>
      </c>
      <c r="G102" s="36">
        <f t="shared" si="2"/>
        <v>0</v>
      </c>
    </row>
    <row r="103" spans="1:7" ht="15" x14ac:dyDescent="0.2">
      <c r="A103" s="34">
        <v>8</v>
      </c>
      <c r="B103" s="40" t="s">
        <v>149</v>
      </c>
      <c r="C103" s="35" t="s">
        <v>8</v>
      </c>
      <c r="D103" s="42">
        <v>5</v>
      </c>
      <c r="E103" s="54"/>
      <c r="F103" s="41">
        <v>24</v>
      </c>
      <c r="G103" s="36">
        <f t="shared" si="2"/>
        <v>0</v>
      </c>
    </row>
    <row r="104" spans="1:7" ht="15" x14ac:dyDescent="0.2">
      <c r="A104" s="34">
        <v>9</v>
      </c>
      <c r="B104" s="40" t="s">
        <v>150</v>
      </c>
      <c r="C104" s="35" t="s">
        <v>8</v>
      </c>
      <c r="D104" s="42">
        <v>2</v>
      </c>
      <c r="E104" s="54"/>
      <c r="F104" s="41">
        <v>24</v>
      </c>
      <c r="G104" s="36">
        <f t="shared" si="2"/>
        <v>0</v>
      </c>
    </row>
    <row r="105" spans="1:7" ht="15" x14ac:dyDescent="0.2">
      <c r="A105" s="34">
        <v>10</v>
      </c>
      <c r="B105" s="40" t="s">
        <v>123</v>
      </c>
      <c r="C105" s="35" t="s">
        <v>8</v>
      </c>
      <c r="D105" s="42">
        <v>1</v>
      </c>
      <c r="E105" s="54"/>
      <c r="F105" s="41">
        <v>24</v>
      </c>
      <c r="G105" s="36">
        <f t="shared" si="2"/>
        <v>0</v>
      </c>
    </row>
    <row r="106" spans="1:7" ht="15" x14ac:dyDescent="0.2">
      <c r="A106" s="34">
        <v>11</v>
      </c>
      <c r="B106" s="40" t="s">
        <v>151</v>
      </c>
      <c r="C106" s="35" t="s">
        <v>8</v>
      </c>
      <c r="D106" s="42">
        <v>2</v>
      </c>
      <c r="E106" s="54"/>
      <c r="F106" s="41">
        <v>24</v>
      </c>
      <c r="G106" s="36">
        <f t="shared" si="2"/>
        <v>0</v>
      </c>
    </row>
    <row r="107" spans="1:7" ht="15" x14ac:dyDescent="0.2">
      <c r="A107" s="34">
        <v>12</v>
      </c>
      <c r="B107" s="40" t="s">
        <v>152</v>
      </c>
      <c r="C107" s="35" t="s">
        <v>8</v>
      </c>
      <c r="D107" s="42">
        <v>2</v>
      </c>
      <c r="E107" s="54"/>
      <c r="F107" s="41">
        <v>24</v>
      </c>
      <c r="G107" s="36">
        <f t="shared" si="2"/>
        <v>0</v>
      </c>
    </row>
    <row r="108" spans="1:7" ht="15" x14ac:dyDescent="0.2">
      <c r="A108" s="34">
        <v>13</v>
      </c>
      <c r="B108" s="40" t="s">
        <v>153</v>
      </c>
      <c r="C108" s="35" t="s">
        <v>8</v>
      </c>
      <c r="D108" s="42">
        <v>2</v>
      </c>
      <c r="E108" s="54"/>
      <c r="F108" s="41">
        <v>24</v>
      </c>
      <c r="G108" s="36">
        <f t="shared" si="2"/>
        <v>0</v>
      </c>
    </row>
    <row r="109" spans="1:7" ht="15" x14ac:dyDescent="0.2">
      <c r="A109" s="34">
        <v>14</v>
      </c>
      <c r="B109" s="40" t="s">
        <v>154</v>
      </c>
      <c r="C109" s="35" t="s">
        <v>8</v>
      </c>
      <c r="D109" s="42">
        <v>1</v>
      </c>
      <c r="E109" s="54"/>
      <c r="F109" s="41">
        <v>24</v>
      </c>
      <c r="G109" s="36">
        <f t="shared" si="2"/>
        <v>0</v>
      </c>
    </row>
    <row r="110" spans="1:7" ht="15" x14ac:dyDescent="0.2">
      <c r="A110" s="34">
        <v>15</v>
      </c>
      <c r="B110" s="40" t="s">
        <v>155</v>
      </c>
      <c r="C110" s="35" t="s">
        <v>8</v>
      </c>
      <c r="D110" s="42">
        <v>2</v>
      </c>
      <c r="E110" s="54"/>
      <c r="F110" s="41">
        <v>24</v>
      </c>
      <c r="G110" s="36">
        <f t="shared" si="2"/>
        <v>0</v>
      </c>
    </row>
    <row r="111" spans="1:7" ht="15" x14ac:dyDescent="0.2">
      <c r="A111" s="34">
        <v>16</v>
      </c>
      <c r="B111" s="40" t="s">
        <v>156</v>
      </c>
      <c r="C111" s="35" t="s">
        <v>8</v>
      </c>
      <c r="D111" s="42">
        <v>2</v>
      </c>
      <c r="E111" s="54"/>
      <c r="F111" s="41">
        <v>24</v>
      </c>
      <c r="G111" s="36">
        <f t="shared" si="2"/>
        <v>0</v>
      </c>
    </row>
    <row r="112" spans="1:7" ht="15" x14ac:dyDescent="0.2">
      <c r="A112" s="34">
        <v>17</v>
      </c>
      <c r="B112" s="40" t="s">
        <v>157</v>
      </c>
      <c r="C112" s="35" t="s">
        <v>8</v>
      </c>
      <c r="D112" s="42">
        <v>2</v>
      </c>
      <c r="E112" s="54"/>
      <c r="F112" s="41">
        <v>24</v>
      </c>
      <c r="G112" s="36">
        <f t="shared" si="2"/>
        <v>0</v>
      </c>
    </row>
    <row r="113" spans="1:9" ht="15" x14ac:dyDescent="0.2">
      <c r="A113" s="34">
        <v>18</v>
      </c>
      <c r="B113" s="40" t="s">
        <v>158</v>
      </c>
      <c r="C113" s="35" t="s">
        <v>8</v>
      </c>
      <c r="D113" s="42">
        <v>2</v>
      </c>
      <c r="E113" s="54"/>
      <c r="F113" s="41">
        <v>24</v>
      </c>
      <c r="G113" s="36">
        <f t="shared" si="2"/>
        <v>0</v>
      </c>
    </row>
    <row r="114" spans="1:9" ht="15" x14ac:dyDescent="0.2">
      <c r="A114" s="34">
        <v>20</v>
      </c>
      <c r="B114" s="40" t="s">
        <v>159</v>
      </c>
      <c r="C114" s="35" t="s">
        <v>8</v>
      </c>
      <c r="D114" s="42">
        <v>1</v>
      </c>
      <c r="E114" s="54"/>
      <c r="F114" s="41">
        <v>24</v>
      </c>
      <c r="G114" s="36">
        <f t="shared" si="2"/>
        <v>0</v>
      </c>
    </row>
    <row r="115" spans="1:9" ht="15" x14ac:dyDescent="0.2">
      <c r="A115" s="34">
        <v>22</v>
      </c>
      <c r="B115" s="40" t="s">
        <v>160</v>
      </c>
      <c r="C115" s="35" t="s">
        <v>8</v>
      </c>
      <c r="D115" s="42">
        <v>2</v>
      </c>
      <c r="E115" s="54"/>
      <c r="F115" s="41">
        <v>24</v>
      </c>
      <c r="G115" s="36">
        <f t="shared" si="2"/>
        <v>0</v>
      </c>
    </row>
    <row r="116" spans="1:9" ht="30" x14ac:dyDescent="0.2">
      <c r="A116" s="34">
        <v>23</v>
      </c>
      <c r="B116" s="40" t="s">
        <v>167</v>
      </c>
      <c r="C116" s="35" t="s">
        <v>8</v>
      </c>
      <c r="D116" s="42">
        <v>20</v>
      </c>
      <c r="E116" s="54"/>
      <c r="F116" s="41">
        <v>12</v>
      </c>
      <c r="G116" s="36">
        <f t="shared" si="2"/>
        <v>0</v>
      </c>
    </row>
    <row r="117" spans="1:9" ht="15" x14ac:dyDescent="0.2">
      <c r="A117" s="34">
        <v>24</v>
      </c>
      <c r="B117" s="40" t="s">
        <v>161</v>
      </c>
      <c r="C117" s="35" t="s">
        <v>8</v>
      </c>
      <c r="D117" s="42">
        <v>1</v>
      </c>
      <c r="E117" s="54"/>
      <c r="F117" s="41">
        <v>12</v>
      </c>
      <c r="G117" s="36">
        <f t="shared" si="2"/>
        <v>0</v>
      </c>
    </row>
    <row r="118" spans="1:9" ht="15" x14ac:dyDescent="0.2">
      <c r="A118" s="34">
        <v>25</v>
      </c>
      <c r="B118" s="40" t="s">
        <v>162</v>
      </c>
      <c r="C118" s="35" t="s">
        <v>8</v>
      </c>
      <c r="D118" s="42">
        <v>1</v>
      </c>
      <c r="E118" s="54"/>
      <c r="F118" s="41">
        <v>24</v>
      </c>
      <c r="G118" s="36">
        <f t="shared" si="2"/>
        <v>0</v>
      </c>
    </row>
    <row r="119" spans="1:9" ht="30" x14ac:dyDescent="0.2">
      <c r="A119" s="34">
        <v>26</v>
      </c>
      <c r="B119" s="40" t="s">
        <v>168</v>
      </c>
      <c r="C119" s="35" t="s">
        <v>8</v>
      </c>
      <c r="D119" s="42">
        <v>2</v>
      </c>
      <c r="E119" s="54"/>
      <c r="F119" s="41">
        <v>24</v>
      </c>
      <c r="G119" s="36">
        <f t="shared" ref="G119" si="3">(D119*E119)/F119</f>
        <v>0</v>
      </c>
    </row>
    <row r="120" spans="1:9" ht="15" x14ac:dyDescent="0.2">
      <c r="A120" s="34">
        <v>27</v>
      </c>
      <c r="B120" s="40" t="s">
        <v>163</v>
      </c>
      <c r="C120" s="35" t="s">
        <v>8</v>
      </c>
      <c r="D120" s="42">
        <v>2</v>
      </c>
      <c r="E120" s="54"/>
      <c r="F120" s="41">
        <v>24</v>
      </c>
      <c r="G120" s="36">
        <f t="shared" si="2"/>
        <v>0</v>
      </c>
    </row>
    <row r="121" spans="1:9" ht="15" x14ac:dyDescent="0.2">
      <c r="A121" s="34">
        <v>28</v>
      </c>
      <c r="B121" s="40" t="s">
        <v>164</v>
      </c>
      <c r="C121" s="35" t="s">
        <v>8</v>
      </c>
      <c r="D121" s="42">
        <v>2</v>
      </c>
      <c r="E121" s="54"/>
      <c r="F121" s="41">
        <v>24</v>
      </c>
      <c r="G121" s="36">
        <f t="shared" si="2"/>
        <v>0</v>
      </c>
    </row>
    <row r="122" spans="1:9" ht="15" x14ac:dyDescent="0.2">
      <c r="A122" s="34">
        <v>29</v>
      </c>
      <c r="B122" s="40" t="s">
        <v>165</v>
      </c>
      <c r="C122" s="35" t="s">
        <v>8</v>
      </c>
      <c r="D122" s="42">
        <v>2</v>
      </c>
      <c r="E122" s="54"/>
      <c r="F122" s="41">
        <v>6</v>
      </c>
      <c r="G122" s="36">
        <f t="shared" si="2"/>
        <v>0</v>
      </c>
    </row>
    <row r="123" spans="1:9" ht="15" x14ac:dyDescent="0.2">
      <c r="A123" s="34">
        <v>30</v>
      </c>
      <c r="B123" s="40" t="s">
        <v>166</v>
      </c>
      <c r="C123" s="35" t="s">
        <v>8</v>
      </c>
      <c r="D123" s="42">
        <v>2</v>
      </c>
      <c r="E123" s="54"/>
      <c r="F123" s="41">
        <v>6</v>
      </c>
      <c r="G123" s="36">
        <f t="shared" si="2"/>
        <v>0</v>
      </c>
    </row>
    <row r="124" spans="1:9" ht="15.75" customHeight="1" x14ac:dyDescent="0.2">
      <c r="A124" s="100" t="s">
        <v>74</v>
      </c>
      <c r="B124" s="100"/>
      <c r="C124" s="100"/>
      <c r="D124" s="100"/>
      <c r="E124" s="100"/>
      <c r="F124" s="100"/>
      <c r="G124" s="43">
        <f>SUM(G96:G123)</f>
        <v>0</v>
      </c>
      <c r="I124" s="45"/>
    </row>
    <row r="125" spans="1:9" ht="21" customHeight="1" x14ac:dyDescent="0.25">
      <c r="A125" s="100" t="s">
        <v>76</v>
      </c>
      <c r="B125" s="100"/>
      <c r="C125" s="100"/>
      <c r="D125" s="100"/>
      <c r="E125" s="100"/>
      <c r="F125" s="100">
        <f>F124/26</f>
        <v>0</v>
      </c>
      <c r="G125" s="44">
        <f>G124/12</f>
        <v>0</v>
      </c>
      <c r="I125" s="45"/>
    </row>
    <row r="126" spans="1:9" ht="18.75" customHeight="1" x14ac:dyDescent="0.25">
      <c r="A126" s="100" t="s">
        <v>77</v>
      </c>
      <c r="B126" s="100"/>
      <c r="C126" s="100"/>
      <c r="D126" s="100"/>
      <c r="E126" s="100"/>
      <c r="F126" s="100">
        <f>F125/12</f>
        <v>0</v>
      </c>
      <c r="G126" s="44">
        <f>G125/1</f>
        <v>0</v>
      </c>
      <c r="I126" s="45"/>
    </row>
    <row r="127" spans="1:9" ht="18.75" x14ac:dyDescent="0.2">
      <c r="A127" s="101" t="s">
        <v>142</v>
      </c>
      <c r="B127" s="102"/>
      <c r="C127" s="102"/>
      <c r="D127" s="102"/>
      <c r="E127" s="102"/>
      <c r="F127" s="102"/>
      <c r="G127" s="103"/>
    </row>
    <row r="128" spans="1:9" ht="31.5" x14ac:dyDescent="0.2">
      <c r="A128" s="39" t="s">
        <v>6</v>
      </c>
      <c r="B128" s="37" t="s">
        <v>7</v>
      </c>
      <c r="C128" s="37" t="s">
        <v>8</v>
      </c>
      <c r="D128" s="37" t="s">
        <v>201</v>
      </c>
      <c r="E128" s="37" t="s">
        <v>202</v>
      </c>
      <c r="F128" s="38" t="s">
        <v>204</v>
      </c>
      <c r="G128" s="37" t="s">
        <v>203</v>
      </c>
    </row>
    <row r="129" spans="1:7" ht="105" x14ac:dyDescent="0.2">
      <c r="A129" s="34">
        <v>1</v>
      </c>
      <c r="B129" s="40" t="s">
        <v>143</v>
      </c>
      <c r="C129" s="35" t="s">
        <v>8</v>
      </c>
      <c r="D129" s="42">
        <v>1</v>
      </c>
      <c r="E129" s="54"/>
      <c r="F129" s="41">
        <v>60</v>
      </c>
      <c r="G129" s="36">
        <f>(D129*E129)/F129</f>
        <v>0</v>
      </c>
    </row>
    <row r="130" spans="1:7" ht="15.75" customHeight="1" x14ac:dyDescent="0.2">
      <c r="A130" s="100" t="s">
        <v>74</v>
      </c>
      <c r="B130" s="100"/>
      <c r="C130" s="100"/>
      <c r="D130" s="100"/>
      <c r="E130" s="100"/>
      <c r="F130" s="100"/>
      <c r="G130" s="43">
        <f>SUM(G129:G129)</f>
        <v>0</v>
      </c>
    </row>
    <row r="131" spans="1:7" ht="21" customHeight="1" x14ac:dyDescent="0.25">
      <c r="A131" s="100" t="s">
        <v>76</v>
      </c>
      <c r="B131" s="100"/>
      <c r="C131" s="100"/>
      <c r="D131" s="100"/>
      <c r="E131" s="100"/>
      <c r="F131" s="100">
        <f>F130/26</f>
        <v>0</v>
      </c>
      <c r="G131" s="44">
        <f>G130/12</f>
        <v>0</v>
      </c>
    </row>
    <row r="132" spans="1:7" ht="18.75" customHeight="1" x14ac:dyDescent="0.25">
      <c r="A132" s="100" t="s">
        <v>77</v>
      </c>
      <c r="B132" s="100"/>
      <c r="C132" s="100"/>
      <c r="D132" s="100"/>
      <c r="E132" s="100"/>
      <c r="F132" s="100">
        <f>F131/12</f>
        <v>0</v>
      </c>
      <c r="G132" s="44">
        <f>G131/25</f>
        <v>0</v>
      </c>
    </row>
    <row r="133" spans="1:7" ht="18.75" x14ac:dyDescent="0.2">
      <c r="A133" s="104" t="s">
        <v>173</v>
      </c>
      <c r="B133" s="105"/>
      <c r="C133" s="105"/>
      <c r="D133" s="105"/>
      <c r="E133" s="105"/>
      <c r="F133" s="105"/>
      <c r="G133" s="106"/>
    </row>
    <row r="134" spans="1:7" ht="37.5" x14ac:dyDescent="0.2">
      <c r="A134" s="46" t="s">
        <v>6</v>
      </c>
      <c r="B134" s="104" t="s">
        <v>174</v>
      </c>
      <c r="C134" s="105"/>
      <c r="D134" s="106"/>
      <c r="E134" s="47" t="s">
        <v>3</v>
      </c>
      <c r="F134" s="47" t="s">
        <v>4</v>
      </c>
      <c r="G134" s="47" t="s">
        <v>181</v>
      </c>
    </row>
    <row r="135" spans="1:7" ht="15.75" x14ac:dyDescent="0.2">
      <c r="A135" s="48">
        <v>1</v>
      </c>
      <c r="B135" s="107" t="s">
        <v>175</v>
      </c>
      <c r="C135" s="107"/>
      <c r="D135" s="107"/>
      <c r="E135" s="51">
        <f>G7+G130</f>
        <v>0</v>
      </c>
      <c r="F135" s="49">
        <f>G8+G131</f>
        <v>0</v>
      </c>
      <c r="G135" s="49">
        <f>G9+G132</f>
        <v>0</v>
      </c>
    </row>
    <row r="136" spans="1:7" ht="15.75" x14ac:dyDescent="0.2">
      <c r="A136" s="48">
        <v>2</v>
      </c>
      <c r="B136" s="109" t="s">
        <v>176</v>
      </c>
      <c r="C136" s="109"/>
      <c r="D136" s="109"/>
      <c r="E136" s="51">
        <f>G60+G130</f>
        <v>0</v>
      </c>
      <c r="F136" s="49">
        <f>G61+G131</f>
        <v>0</v>
      </c>
      <c r="G136" s="49">
        <f>G62+G132</f>
        <v>0</v>
      </c>
    </row>
    <row r="137" spans="1:7" ht="15.75" x14ac:dyDescent="0.2">
      <c r="A137" s="48">
        <v>3</v>
      </c>
      <c r="B137" s="109" t="s">
        <v>37</v>
      </c>
      <c r="C137" s="109"/>
      <c r="D137" s="109"/>
      <c r="E137" s="51">
        <f>G132*12</f>
        <v>0</v>
      </c>
      <c r="F137" s="49">
        <f>E137/12</f>
        <v>0</v>
      </c>
      <c r="G137" s="49">
        <f>F137</f>
        <v>0</v>
      </c>
    </row>
    <row r="138" spans="1:7" ht="15.75" x14ac:dyDescent="0.2">
      <c r="A138" s="48">
        <v>4</v>
      </c>
      <c r="B138" s="107" t="s">
        <v>177</v>
      </c>
      <c r="C138" s="107"/>
      <c r="D138" s="107"/>
      <c r="E138" s="51">
        <f>G82+G130</f>
        <v>0</v>
      </c>
      <c r="F138" s="49">
        <f>G83+G131</f>
        <v>0</v>
      </c>
      <c r="G138" s="49">
        <f>G84+G132</f>
        <v>0</v>
      </c>
    </row>
    <row r="139" spans="1:7" ht="15.75" x14ac:dyDescent="0.2">
      <c r="A139" s="48">
        <v>5</v>
      </c>
      <c r="B139" s="107" t="s">
        <v>178</v>
      </c>
      <c r="C139" s="107"/>
      <c r="D139" s="107"/>
      <c r="E139" s="51">
        <f>G124+G130</f>
        <v>0</v>
      </c>
      <c r="F139" s="49">
        <f>G125+G131</f>
        <v>0</v>
      </c>
      <c r="G139" s="49">
        <f>G126+G132</f>
        <v>0</v>
      </c>
    </row>
    <row r="140" spans="1:7" ht="15.75" x14ac:dyDescent="0.2">
      <c r="A140" s="48">
        <v>6</v>
      </c>
      <c r="B140" s="107" t="s">
        <v>179</v>
      </c>
      <c r="C140" s="107"/>
      <c r="D140" s="107"/>
      <c r="E140" s="51">
        <f>G132*12</f>
        <v>0</v>
      </c>
      <c r="F140" s="49">
        <f>E140/12</f>
        <v>0</v>
      </c>
      <c r="G140" s="49">
        <f>F140</f>
        <v>0</v>
      </c>
    </row>
    <row r="141" spans="1:7" ht="15.75" x14ac:dyDescent="0.2">
      <c r="A141" s="48">
        <v>7</v>
      </c>
      <c r="B141" s="107" t="s">
        <v>180</v>
      </c>
      <c r="C141" s="107"/>
      <c r="D141" s="107"/>
      <c r="E141" s="51">
        <f>G132*12</f>
        <v>0</v>
      </c>
      <c r="F141" s="49">
        <f>E141/12</f>
        <v>0</v>
      </c>
      <c r="G141" s="49">
        <f>F141</f>
        <v>0</v>
      </c>
    </row>
    <row r="142" spans="1:7" ht="15" x14ac:dyDescent="0.25">
      <c r="A142" s="108" t="s">
        <v>182</v>
      </c>
      <c r="B142" s="108"/>
      <c r="C142" s="108"/>
      <c r="D142" s="108"/>
      <c r="E142" s="52">
        <f>SUM(E135:E141)</f>
        <v>0</v>
      </c>
      <c r="F142" s="50">
        <f>SUM(F135:F141)</f>
        <v>0</v>
      </c>
      <c r="G142" s="50">
        <f>SUM(G135:G141)</f>
        <v>0</v>
      </c>
    </row>
  </sheetData>
  <mergeCells count="35">
    <mergeCell ref="B141:D141"/>
    <mergeCell ref="A142:D142"/>
    <mergeCell ref="B136:D136"/>
    <mergeCell ref="B137:D137"/>
    <mergeCell ref="B138:D138"/>
    <mergeCell ref="B139:D139"/>
    <mergeCell ref="B140:D140"/>
    <mergeCell ref="B134:D134"/>
    <mergeCell ref="B135:D135"/>
    <mergeCell ref="A63:G63"/>
    <mergeCell ref="A1:G1"/>
    <mergeCell ref="A10:G10"/>
    <mergeCell ref="A2:G2"/>
    <mergeCell ref="A133:G133"/>
    <mergeCell ref="A60:F60"/>
    <mergeCell ref="A61:F61"/>
    <mergeCell ref="A62:F62"/>
    <mergeCell ref="A7:F7"/>
    <mergeCell ref="A8:F8"/>
    <mergeCell ref="A9:F9"/>
    <mergeCell ref="A82:F82"/>
    <mergeCell ref="A83:F83"/>
    <mergeCell ref="A84:F84"/>
    <mergeCell ref="A124:F124"/>
    <mergeCell ref="A132:F132"/>
    <mergeCell ref="A125:F125"/>
    <mergeCell ref="A126:F126"/>
    <mergeCell ref="A127:G127"/>
    <mergeCell ref="A130:F130"/>
    <mergeCell ref="A131:F131"/>
    <mergeCell ref="B86:G86"/>
    <mergeCell ref="A90:F90"/>
    <mergeCell ref="A91:F91"/>
    <mergeCell ref="A92:F92"/>
    <mergeCell ref="A94:G94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58" orientation="portrait" r:id="rId1"/>
  <rowBreaks count="3" manualBreakCount="3">
    <brk id="62" max="6" man="1"/>
    <brk id="93" max="6" man="1"/>
    <brk id="1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M-05 uniforme</vt:lpstr>
      <vt:lpstr>Anexo M-05 EPIs</vt:lpstr>
      <vt:lpstr>Anexo M-05 - Materiais</vt:lpstr>
      <vt:lpstr>'Anexo M-05 - Materiais'!Area_de_impressao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Arcangela Silva Casagrande</dc:creator>
  <cp:lastModifiedBy>juliane jpf. pinheiro fragata</cp:lastModifiedBy>
  <cp:lastPrinted>2022-09-28T20:28:13Z</cp:lastPrinted>
  <dcterms:created xsi:type="dcterms:W3CDTF">2018-01-23T19:35:16Z</dcterms:created>
  <dcterms:modified xsi:type="dcterms:W3CDTF">2022-09-29T13:56:52Z</dcterms:modified>
</cp:coreProperties>
</file>