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GERÊNCIA DE LICITAÇÃO\2022\PE 250-2022 - Serviço de Apoio Administrativo\"/>
    </mc:Choice>
  </mc:AlternateContent>
  <bookViews>
    <workbookView xWindow="0" yWindow="0" windowWidth="10920" windowHeight="2130" activeTab="4"/>
  </bookViews>
  <sheets>
    <sheet name="Máximo" sheetId="2" r:id="rId1"/>
    <sheet name="Anexo M-05 uniforme" sheetId="3" r:id="rId2"/>
    <sheet name="Anexo M-05 EPIs" sheetId="4" r:id="rId3"/>
    <sheet name="Anexo M-05 - Materiais" sheetId="5" r:id="rId4"/>
    <sheet name="FINAL" sheetId="6" r:id="rId5"/>
  </sheets>
  <definedNames>
    <definedName name="_xlnm.Print_Area" localSheetId="0">Máximo!$A$1:$H$634</definedName>
  </definedNames>
  <calcPr calcId="152511"/>
  <extLst>
    <ext uri="GoogleSheetsCustomDataVersion1">
      <go:sheetsCustomData xmlns:go="http://customooxmlschemas.google.com/" r:id="rId10" roundtripDataSignature="AMtx7mh+Bc6Rrbg5Liabyj1psb4ZU0flUw=="/>
    </ext>
  </extLst>
</workbook>
</file>

<file path=xl/calcChain.xml><?xml version="1.0" encoding="utf-8"?>
<calcChain xmlns="http://schemas.openxmlformats.org/spreadsheetml/2006/main">
  <c r="B336" i="2" l="1"/>
  <c r="D346" i="2"/>
  <c r="D347" i="2"/>
  <c r="D348" i="2"/>
  <c r="D349" i="2"/>
  <c r="F281" i="2"/>
  <c r="F282" i="2"/>
  <c r="F283" i="2"/>
  <c r="F284" i="2"/>
  <c r="F285" i="2"/>
  <c r="F286" i="2"/>
  <c r="E281" i="2"/>
  <c r="E282" i="2"/>
  <c r="E283" i="2"/>
  <c r="E284" i="2"/>
  <c r="E285" i="2"/>
  <c r="E286" i="2"/>
  <c r="D281" i="2"/>
  <c r="D282" i="2"/>
  <c r="D283" i="2"/>
  <c r="D284" i="2"/>
  <c r="D285" i="2"/>
  <c r="D286" i="2"/>
  <c r="E280" i="2"/>
  <c r="G281" i="2" l="1"/>
  <c r="E293" i="2" s="1"/>
  <c r="G282" i="2"/>
  <c r="E294" i="2" s="1"/>
  <c r="G283" i="2"/>
  <c r="E295" i="2" s="1"/>
  <c r="G284" i="2"/>
  <c r="E296" i="2" s="1"/>
  <c r="G285" i="2"/>
  <c r="E297" i="2" s="1"/>
  <c r="C91" i="2"/>
  <c r="F49" i="5" l="1"/>
  <c r="K50" i="5"/>
  <c r="U48" i="5"/>
  <c r="S48" i="5"/>
  <c r="F48" i="5"/>
  <c r="U47" i="5"/>
  <c r="F47" i="5"/>
  <c r="M46" i="5"/>
  <c r="I46" i="5"/>
  <c r="F46" i="5"/>
  <c r="U45" i="5"/>
  <c r="S45" i="5"/>
  <c r="F45" i="5"/>
  <c r="U44" i="5"/>
  <c r="S44" i="5"/>
  <c r="F44" i="5"/>
  <c r="U43" i="5"/>
  <c r="S43" i="5"/>
  <c r="F43" i="5"/>
  <c r="U42" i="5"/>
  <c r="S42" i="5"/>
  <c r="F42" i="5"/>
  <c r="S41" i="5"/>
  <c r="F41" i="5"/>
  <c r="S40" i="5"/>
  <c r="F40" i="5"/>
  <c r="S39" i="5"/>
  <c r="F39" i="5"/>
  <c r="U38" i="5"/>
  <c r="S38" i="5"/>
  <c r="F38" i="5"/>
  <c r="O37" i="5"/>
  <c r="F37" i="5"/>
  <c r="O36" i="5"/>
  <c r="F36" i="5"/>
  <c r="O35" i="5"/>
  <c r="F35" i="5"/>
  <c r="O34" i="5"/>
  <c r="F34" i="5"/>
  <c r="O33" i="5"/>
  <c r="F33" i="5"/>
  <c r="O32" i="5"/>
  <c r="F32" i="5"/>
  <c r="O31" i="5"/>
  <c r="F31" i="5"/>
  <c r="O30" i="5"/>
  <c r="F30" i="5"/>
  <c r="U29" i="5"/>
  <c r="S29" i="5"/>
  <c r="F29" i="5"/>
  <c r="U28" i="5"/>
  <c r="S28" i="5"/>
  <c r="F28" i="5"/>
  <c r="U27" i="5"/>
  <c r="S27" i="5"/>
  <c r="F27" i="5"/>
  <c r="U26" i="5"/>
  <c r="S26" i="5"/>
  <c r="F26" i="5"/>
  <c r="U25" i="5"/>
  <c r="S25" i="5"/>
  <c r="F25" i="5"/>
  <c r="O24" i="5"/>
  <c r="F24" i="5"/>
  <c r="O23" i="5"/>
  <c r="F23" i="5"/>
  <c r="O22" i="5"/>
  <c r="F22" i="5"/>
  <c r="O21" i="5"/>
  <c r="F21" i="5"/>
  <c r="O20" i="5"/>
  <c r="F20" i="5"/>
  <c r="U19" i="5"/>
  <c r="S19" i="5"/>
  <c r="O19" i="5"/>
  <c r="F19" i="5"/>
  <c r="U18" i="5"/>
  <c r="S18" i="5"/>
  <c r="O18" i="5"/>
  <c r="F18" i="5"/>
  <c r="U17" i="5"/>
  <c r="S17" i="5"/>
  <c r="O17" i="5"/>
  <c r="F17" i="5"/>
  <c r="O16" i="5"/>
  <c r="F16" i="5"/>
  <c r="O15" i="5"/>
  <c r="F15" i="5"/>
  <c r="O14" i="5"/>
  <c r="F14" i="5"/>
  <c r="O13" i="5"/>
  <c r="F13" i="5"/>
  <c r="O12" i="5"/>
  <c r="F12" i="5"/>
  <c r="O11" i="5"/>
  <c r="F11" i="5"/>
  <c r="O10" i="5"/>
  <c r="F10" i="5"/>
  <c r="O9" i="5"/>
  <c r="F9" i="5"/>
  <c r="O8" i="5"/>
  <c r="F8" i="5"/>
  <c r="O7" i="5"/>
  <c r="F7" i="5"/>
  <c r="M6" i="5"/>
  <c r="I6" i="5"/>
  <c r="F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W5" i="5"/>
  <c r="Q5" i="5"/>
  <c r="M5" i="5"/>
  <c r="I5" i="5"/>
  <c r="F5" i="5"/>
  <c r="A5" i="5"/>
  <c r="W4" i="5"/>
  <c r="Q4" i="5"/>
  <c r="M4" i="5"/>
  <c r="I4" i="5"/>
  <c r="F4" i="5"/>
  <c r="I15" i="4"/>
  <c r="F15" i="4"/>
  <c r="A15" i="4"/>
  <c r="O14" i="4"/>
  <c r="M14" i="4"/>
  <c r="I14" i="4"/>
  <c r="F14" i="4"/>
  <c r="A14" i="4"/>
  <c r="O13" i="4"/>
  <c r="M13" i="4"/>
  <c r="F13" i="4"/>
  <c r="O12" i="4"/>
  <c r="M12" i="4"/>
  <c r="F12" i="4"/>
  <c r="O11" i="4"/>
  <c r="M11" i="4"/>
  <c r="I11" i="4"/>
  <c r="F11" i="4"/>
  <c r="O10" i="4"/>
  <c r="M10" i="4"/>
  <c r="I10" i="4"/>
  <c r="F10" i="4"/>
  <c r="O9" i="4"/>
  <c r="M9" i="4"/>
  <c r="I9" i="4"/>
  <c r="F9" i="4"/>
  <c r="Q8" i="4"/>
  <c r="Q16" i="4" s="1"/>
  <c r="O8" i="4"/>
  <c r="M8" i="4"/>
  <c r="K8" i="4"/>
  <c r="K16" i="4" s="1"/>
  <c r="I8" i="4"/>
  <c r="I16" i="4" s="1"/>
  <c r="F8" i="4"/>
  <c r="A8" i="4"/>
  <c r="A9" i="4" s="1"/>
  <c r="A10" i="4" s="1"/>
  <c r="A11" i="4" s="1"/>
  <c r="A12" i="4" s="1"/>
  <c r="O7" i="4"/>
  <c r="M7" i="4"/>
  <c r="F7" i="4"/>
  <c r="O6" i="4"/>
  <c r="M6" i="4"/>
  <c r="F6" i="4"/>
  <c r="O5" i="4"/>
  <c r="M5" i="4"/>
  <c r="F5" i="4"/>
  <c r="O16" i="3"/>
  <c r="M16" i="3"/>
  <c r="M15" i="3"/>
  <c r="O15" i="3" s="1"/>
  <c r="M14" i="3"/>
  <c r="O14" i="3" s="1"/>
  <c r="M13" i="3"/>
  <c r="O13" i="3" s="1"/>
  <c r="M12" i="3"/>
  <c r="O12" i="3" s="1"/>
  <c r="M11" i="3"/>
  <c r="O11" i="3" s="1"/>
  <c r="M10" i="3"/>
  <c r="O10" i="3" s="1"/>
  <c r="O9" i="3"/>
  <c r="M9" i="3"/>
  <c r="O8" i="3"/>
  <c r="M8" i="3"/>
  <c r="M7" i="3"/>
  <c r="O7" i="3" s="1"/>
  <c r="M6" i="3"/>
  <c r="O6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M5" i="3"/>
  <c r="O5" i="3" s="1"/>
  <c r="C598" i="2"/>
  <c r="C597" i="2"/>
  <c r="C596" i="2"/>
  <c r="B571" i="2"/>
  <c r="C571" i="2" s="1"/>
  <c r="B570" i="2"/>
  <c r="B572" i="2" s="1"/>
  <c r="C572" i="2" s="1"/>
  <c r="K565" i="2"/>
  <c r="I565" i="2"/>
  <c r="G565" i="2"/>
  <c r="K564" i="2"/>
  <c r="I564" i="2"/>
  <c r="K563" i="2"/>
  <c r="I563" i="2"/>
  <c r="K562" i="2"/>
  <c r="I562" i="2"/>
  <c r="K561" i="2"/>
  <c r="I561" i="2"/>
  <c r="G559" i="2"/>
  <c r="G558" i="2"/>
  <c r="K557" i="2"/>
  <c r="I557" i="2"/>
  <c r="K556" i="2"/>
  <c r="I556" i="2"/>
  <c r="B556" i="2"/>
  <c r="B557" i="2" s="1"/>
  <c r="B558" i="2" s="1"/>
  <c r="B559" i="2" s="1"/>
  <c r="B560" i="2" s="1"/>
  <c r="B561" i="2" s="1"/>
  <c r="B562" i="2" s="1"/>
  <c r="B563" i="2" s="1"/>
  <c r="B564" i="2" s="1"/>
  <c r="B565" i="2" s="1"/>
  <c r="K555" i="2"/>
  <c r="I555" i="2"/>
  <c r="G555" i="2"/>
  <c r="M554" i="2"/>
  <c r="M566" i="2" s="1"/>
  <c r="K554" i="2"/>
  <c r="I554" i="2"/>
  <c r="I566" i="2" s="1"/>
  <c r="G554" i="2"/>
  <c r="K553" i="2"/>
  <c r="I553" i="2"/>
  <c r="G553" i="2"/>
  <c r="D521" i="2"/>
  <c r="G458" i="2"/>
  <c r="D474" i="2" s="1"/>
  <c r="E458" i="2"/>
  <c r="C474" i="2" s="1"/>
  <c r="F457" i="2"/>
  <c r="G457" i="2" s="1"/>
  <c r="D473" i="2" s="1"/>
  <c r="E457" i="2"/>
  <c r="B473" i="2" s="1"/>
  <c r="F456" i="2"/>
  <c r="G456" i="2" s="1"/>
  <c r="D472" i="2" s="1"/>
  <c r="E456" i="2"/>
  <c r="C472" i="2" s="1"/>
  <c r="G455" i="2"/>
  <c r="D471" i="2" s="1"/>
  <c r="E455" i="2"/>
  <c r="C471" i="2" s="1"/>
  <c r="G454" i="2"/>
  <c r="D470" i="2" s="1"/>
  <c r="E454" i="2"/>
  <c r="B470" i="2" s="1"/>
  <c r="G453" i="2"/>
  <c r="D469" i="2" s="1"/>
  <c r="E453" i="2"/>
  <c r="C469" i="2" s="1"/>
  <c r="F452" i="2"/>
  <c r="G452" i="2" s="1"/>
  <c r="D468" i="2" s="1"/>
  <c r="E452" i="2"/>
  <c r="C468" i="2" s="1"/>
  <c r="G451" i="2"/>
  <c r="D467" i="2" s="1"/>
  <c r="E451" i="2"/>
  <c r="B467" i="2" s="1"/>
  <c r="F450" i="2"/>
  <c r="G450" i="2" s="1"/>
  <c r="D466" i="2" s="1"/>
  <c r="E450" i="2"/>
  <c r="F449" i="2"/>
  <c r="G449" i="2" s="1"/>
  <c r="D465" i="2" s="1"/>
  <c r="E449" i="2"/>
  <c r="C465" i="2" s="1"/>
  <c r="G448" i="2"/>
  <c r="D464" i="2" s="1"/>
  <c r="E448" i="2"/>
  <c r="C464" i="2" s="1"/>
  <c r="F447" i="2"/>
  <c r="G447" i="2" s="1"/>
  <c r="D463" i="2" s="1"/>
  <c r="E447" i="2"/>
  <c r="C425" i="2"/>
  <c r="C424" i="2"/>
  <c r="C423" i="2"/>
  <c r="C422" i="2"/>
  <c r="C421" i="2"/>
  <c r="C420" i="2"/>
  <c r="C419" i="2"/>
  <c r="C418" i="2"/>
  <c r="C417" i="2"/>
  <c r="C361" i="2"/>
  <c r="C360" i="2"/>
  <c r="C359" i="2"/>
  <c r="C358" i="2"/>
  <c r="C357" i="2"/>
  <c r="C356" i="2"/>
  <c r="C355" i="2"/>
  <c r="C354" i="2"/>
  <c r="C353" i="2"/>
  <c r="B323" i="2"/>
  <c r="C286" i="2"/>
  <c r="G286" i="2" s="1"/>
  <c r="E298" i="2" s="1"/>
  <c r="D280" i="2"/>
  <c r="D279" i="2"/>
  <c r="D278" i="2"/>
  <c r="D263" i="2"/>
  <c r="D298" i="2" s="1"/>
  <c r="D262" i="2"/>
  <c r="D297" i="2" s="1"/>
  <c r="D261" i="2"/>
  <c r="D260" i="2"/>
  <c r="D295" i="2" s="1"/>
  <c r="D259" i="2"/>
  <c r="D294" i="2" s="1"/>
  <c r="D258" i="2"/>
  <c r="D293" i="2" s="1"/>
  <c r="D257" i="2"/>
  <c r="D292" i="2" s="1"/>
  <c r="D256" i="2"/>
  <c r="D291" i="2" s="1"/>
  <c r="D255" i="2"/>
  <c r="D290" i="2" s="1"/>
  <c r="D227" i="2"/>
  <c r="B251" i="2" s="1"/>
  <c r="D226" i="2"/>
  <c r="B250" i="2" s="1"/>
  <c r="D225" i="2"/>
  <c r="B249" i="2" s="1"/>
  <c r="D224" i="2"/>
  <c r="B248" i="2" s="1"/>
  <c r="D223" i="2"/>
  <c r="B247" i="2" s="1"/>
  <c r="D222" i="2"/>
  <c r="B246" i="2" s="1"/>
  <c r="D221" i="2"/>
  <c r="B245" i="2" s="1"/>
  <c r="D220" i="2"/>
  <c r="B244" i="2" s="1"/>
  <c r="D219" i="2"/>
  <c r="B243" i="2" s="1"/>
  <c r="B201" i="2"/>
  <c r="E201" i="2" s="1"/>
  <c r="C213" i="2" s="1"/>
  <c r="B200" i="2"/>
  <c r="E200" i="2" s="1"/>
  <c r="C212" i="2" s="1"/>
  <c r="B199" i="2"/>
  <c r="E199" i="2" s="1"/>
  <c r="C211" i="2" s="1"/>
  <c r="B198" i="2"/>
  <c r="E198" i="2" s="1"/>
  <c r="C210" i="2" s="1"/>
  <c r="B197" i="2"/>
  <c r="E197" i="2" s="1"/>
  <c r="C209" i="2" s="1"/>
  <c r="B196" i="2"/>
  <c r="E196" i="2" s="1"/>
  <c r="C208" i="2" s="1"/>
  <c r="B195" i="2"/>
  <c r="E195" i="2" s="1"/>
  <c r="C207" i="2" s="1"/>
  <c r="B194" i="2"/>
  <c r="E194" i="2" s="1"/>
  <c r="C206" i="2" s="1"/>
  <c r="B193" i="2"/>
  <c r="E193" i="2" s="1"/>
  <c r="C205" i="2" s="1"/>
  <c r="E189" i="2"/>
  <c r="B213" i="2" s="1"/>
  <c r="E188" i="2"/>
  <c r="B212" i="2" s="1"/>
  <c r="E187" i="2"/>
  <c r="B211" i="2" s="1"/>
  <c r="E186" i="2"/>
  <c r="B210" i="2" s="1"/>
  <c r="E185" i="2"/>
  <c r="B209" i="2" s="1"/>
  <c r="E184" i="2"/>
  <c r="B208" i="2" s="1"/>
  <c r="E183" i="2"/>
  <c r="B207" i="2" s="1"/>
  <c r="E182" i="2"/>
  <c r="B206" i="2" s="1"/>
  <c r="E181" i="2"/>
  <c r="B205" i="2" s="1"/>
  <c r="C160" i="2"/>
  <c r="C159" i="2"/>
  <c r="C161" i="2" s="1"/>
  <c r="C158" i="2"/>
  <c r="C157" i="2"/>
  <c r="C156" i="2"/>
  <c r="C155" i="2"/>
  <c r="C154" i="2"/>
  <c r="C153" i="2"/>
  <c r="C141" i="2"/>
  <c r="C142" i="2" s="1"/>
  <c r="C99" i="2"/>
  <c r="C98" i="2"/>
  <c r="C97" i="2"/>
  <c r="C96" i="2"/>
  <c r="C95" i="2"/>
  <c r="C94" i="2"/>
  <c r="C93" i="2"/>
  <c r="C92" i="2"/>
  <c r="D71" i="2"/>
  <c r="B71" i="2"/>
  <c r="D70" i="2"/>
  <c r="B70" i="2"/>
  <c r="D69" i="2"/>
  <c r="B69" i="2"/>
  <c r="B68" i="2"/>
  <c r="B67" i="2"/>
  <c r="B66" i="2"/>
  <c r="D64" i="2"/>
  <c r="D65" i="2" s="1"/>
  <c r="B63" i="2"/>
  <c r="G63" i="2" s="1"/>
  <c r="C46" i="2"/>
  <c r="B46" i="2"/>
  <c r="C40" i="2"/>
  <c r="C41" i="2" s="1"/>
  <c r="C36" i="2"/>
  <c r="C37" i="2" s="1"/>
  <c r="D30" i="2"/>
  <c r="B37" i="2" s="1"/>
  <c r="B41" i="2" s="1"/>
  <c r="D29" i="2"/>
  <c r="D67" i="2" s="1"/>
  <c r="D28" i="2"/>
  <c r="D66" i="2" s="1"/>
  <c r="B27" i="2"/>
  <c r="D27" i="2" s="1"/>
  <c r="B26" i="2"/>
  <c r="D26" i="2" s="1"/>
  <c r="B25" i="2"/>
  <c r="D25" i="2" s="1"/>
  <c r="B36" i="2" s="1"/>
  <c r="D19" i="2"/>
  <c r="E19" i="2" s="1"/>
  <c r="E279" i="2" l="1"/>
  <c r="F280" i="2"/>
  <c r="G280" i="2" s="1"/>
  <c r="E292" i="2" s="1"/>
  <c r="F278" i="2"/>
  <c r="G278" i="2" s="1"/>
  <c r="E290" i="2" s="1"/>
  <c r="E278" i="2"/>
  <c r="F16" i="4"/>
  <c r="B573" i="2" s="1"/>
  <c r="B578" i="2" s="1"/>
  <c r="M16" i="4"/>
  <c r="O16" i="4"/>
  <c r="F50" i="5"/>
  <c r="D581" i="2" s="1"/>
  <c r="D582" i="2" s="1"/>
  <c r="B574" i="2"/>
  <c r="G70" i="2"/>
  <c r="B633" i="2" s="1"/>
  <c r="B471" i="2"/>
  <c r="C470" i="2"/>
  <c r="D206" i="2"/>
  <c r="B291" i="2" s="1"/>
  <c r="G71" i="2"/>
  <c r="B87" i="2" s="1"/>
  <c r="B99" i="2" s="1"/>
  <c r="B464" i="2"/>
  <c r="D207" i="2"/>
  <c r="B292" i="2" s="1"/>
  <c r="C467" i="2"/>
  <c r="B236" i="2"/>
  <c r="D236" i="2" s="1"/>
  <c r="C248" i="2" s="1"/>
  <c r="D248" i="2" s="1"/>
  <c r="C295" i="2" s="1"/>
  <c r="D475" i="2"/>
  <c r="C498" i="2" s="1"/>
  <c r="D212" i="2"/>
  <c r="B297" i="2" s="1"/>
  <c r="D205" i="2"/>
  <c r="B290" i="2" s="1"/>
  <c r="B232" i="2"/>
  <c r="D232" i="2" s="1"/>
  <c r="C244" i="2" s="1"/>
  <c r="D244" i="2" s="1"/>
  <c r="C291" i="2" s="1"/>
  <c r="B235" i="2"/>
  <c r="D235" i="2" s="1"/>
  <c r="C247" i="2" s="1"/>
  <c r="D247" i="2" s="1"/>
  <c r="C294" i="2" s="1"/>
  <c r="B238" i="2"/>
  <c r="D238" i="2" s="1"/>
  <c r="C250" i="2" s="1"/>
  <c r="D250" i="2" s="1"/>
  <c r="C297" i="2" s="1"/>
  <c r="G66" i="2"/>
  <c r="B629" i="2" s="1"/>
  <c r="B474" i="2"/>
  <c r="D209" i="2"/>
  <c r="B294" i="2" s="1"/>
  <c r="B239" i="2"/>
  <c r="D239" i="2" s="1"/>
  <c r="C251" i="2" s="1"/>
  <c r="D251" i="2" s="1"/>
  <c r="C298" i="2" s="1"/>
  <c r="B468" i="2"/>
  <c r="C570" i="2"/>
  <c r="G69" i="2"/>
  <c r="B632" i="2" s="1"/>
  <c r="D211" i="2"/>
  <c r="B296" i="2" s="1"/>
  <c r="U50" i="5"/>
  <c r="S50" i="5"/>
  <c r="O50" i="5"/>
  <c r="I50" i="5"/>
  <c r="M50" i="5"/>
  <c r="Q50" i="5"/>
  <c r="W50" i="5"/>
  <c r="B626" i="2"/>
  <c r="B79" i="2"/>
  <c r="D213" i="2"/>
  <c r="B298" i="2" s="1"/>
  <c r="B40" i="2"/>
  <c r="E40" i="2" s="1"/>
  <c r="C45" i="2" s="1"/>
  <c r="E36" i="2"/>
  <c r="B45" i="2" s="1"/>
  <c r="D208" i="2"/>
  <c r="B293" i="2" s="1"/>
  <c r="G67" i="2"/>
  <c r="D210" i="2"/>
  <c r="B295" i="2" s="1"/>
  <c r="D68" i="2"/>
  <c r="G68" i="2" s="1"/>
  <c r="B64" i="2"/>
  <c r="C143" i="2"/>
  <c r="C144" i="2" s="1"/>
  <c r="C145" i="2"/>
  <c r="C146" i="2" s="1"/>
  <c r="C147" i="2" s="1"/>
  <c r="B231" i="2"/>
  <c r="D231" i="2" s="1"/>
  <c r="C243" i="2" s="1"/>
  <c r="D243" i="2" s="1"/>
  <c r="C290" i="2" s="1"/>
  <c r="B237" i="2"/>
  <c r="D237" i="2" s="1"/>
  <c r="C249" i="2" s="1"/>
  <c r="D249" i="2" s="1"/>
  <c r="C296" i="2" s="1"/>
  <c r="C473" i="2"/>
  <c r="B233" i="2"/>
  <c r="D233" i="2" s="1"/>
  <c r="C245" i="2" s="1"/>
  <c r="D245" i="2" s="1"/>
  <c r="C292" i="2" s="1"/>
  <c r="C466" i="2"/>
  <c r="B466" i="2"/>
  <c r="B234" i="2"/>
  <c r="D234" i="2" s="1"/>
  <c r="C246" i="2" s="1"/>
  <c r="D246" i="2" s="1"/>
  <c r="C293" i="2" s="1"/>
  <c r="C463" i="2"/>
  <c r="B463" i="2"/>
  <c r="B465" i="2"/>
  <c r="G566" i="2"/>
  <c r="K566" i="2"/>
  <c r="B469" i="2"/>
  <c r="B472" i="2"/>
  <c r="O17" i="3"/>
  <c r="F17" i="4"/>
  <c r="F18" i="4" s="1"/>
  <c r="S8" i="4"/>
  <c r="S16" i="4" s="1"/>
  <c r="B549" i="2" l="1"/>
  <c r="B541" i="2"/>
  <c r="F279" i="2"/>
  <c r="G279" i="2" s="1"/>
  <c r="E291" i="2" s="1"/>
  <c r="F291" i="2" s="1"/>
  <c r="D305" i="2" s="1"/>
  <c r="B85" i="2"/>
  <c r="B97" i="2" s="1"/>
  <c r="B86" i="2"/>
  <c r="D86" i="2" s="1"/>
  <c r="D87" i="2"/>
  <c r="B123" i="2" s="1"/>
  <c r="C499" i="2"/>
  <c r="F296" i="2"/>
  <c r="C501" i="2"/>
  <c r="E99" i="2"/>
  <c r="C123" i="2" s="1"/>
  <c r="B111" i="2"/>
  <c r="D111" i="2" s="1"/>
  <c r="B413" i="2" s="1"/>
  <c r="B634" i="2"/>
  <c r="F292" i="2"/>
  <c r="D306" i="2" s="1"/>
  <c r="F290" i="2"/>
  <c r="D304" i="2" s="1"/>
  <c r="C497" i="2"/>
  <c r="B82" i="2"/>
  <c r="D82" i="2" s="1"/>
  <c r="F297" i="2"/>
  <c r="D311" i="2" s="1"/>
  <c r="C496" i="2"/>
  <c r="F298" i="2"/>
  <c r="D312" i="2" s="1"/>
  <c r="C495" i="2"/>
  <c r="C500" i="2"/>
  <c r="F294" i="2"/>
  <c r="D308" i="2" s="1"/>
  <c r="F295" i="2"/>
  <c r="D309" i="2" s="1"/>
  <c r="F51" i="5"/>
  <c r="F52" i="5" s="1"/>
  <c r="D79" i="2"/>
  <c r="B91" i="2"/>
  <c r="B631" i="2"/>
  <c r="B84" i="2"/>
  <c r="D45" i="2"/>
  <c r="E64" i="2" s="1"/>
  <c r="G64" i="2" s="1"/>
  <c r="C585" i="2"/>
  <c r="D585" i="2" s="1"/>
  <c r="D597" i="2" s="1"/>
  <c r="C587" i="2"/>
  <c r="C584" i="2"/>
  <c r="D584" i="2" s="1"/>
  <c r="D596" i="2" s="1"/>
  <c r="C586" i="2"/>
  <c r="D586" i="2" s="1"/>
  <c r="D598" i="2" s="1"/>
  <c r="B630" i="2"/>
  <c r="B83" i="2"/>
  <c r="B475" i="2"/>
  <c r="C493" i="2" s="1"/>
  <c r="F293" i="2"/>
  <c r="D307" i="2" s="1"/>
  <c r="B65" i="2"/>
  <c r="G65" i="2" s="1"/>
  <c r="C573" i="2"/>
  <c r="C599" i="2" s="1"/>
  <c r="C541" i="2"/>
  <c r="B596" i="2" s="1"/>
  <c r="B542" i="2"/>
  <c r="C542" i="2" s="1"/>
  <c r="B597" i="2" s="1"/>
  <c r="B543" i="2"/>
  <c r="C475" i="2"/>
  <c r="C494" i="2" s="1"/>
  <c r="C149" i="2"/>
  <c r="C148" i="2"/>
  <c r="D85" i="2" l="1"/>
  <c r="B121" i="2" s="1"/>
  <c r="B98" i="2"/>
  <c r="B110" i="2" s="1"/>
  <c r="D110" i="2" s="1"/>
  <c r="D413" i="2"/>
  <c r="D123" i="2"/>
  <c r="E123" i="2" s="1"/>
  <c r="B149" i="2" s="1"/>
  <c r="D149" i="2" s="1"/>
  <c r="B173" i="2" s="1"/>
  <c r="C413" i="2"/>
  <c r="B94" i="2"/>
  <c r="B106" i="2" s="1"/>
  <c r="D106" i="2" s="1"/>
  <c r="E597" i="2"/>
  <c r="F627" i="2" s="1"/>
  <c r="E596" i="2"/>
  <c r="F626" i="2" s="1"/>
  <c r="B628" i="2"/>
  <c r="B81" i="2"/>
  <c r="D408" i="2"/>
  <c r="B118" i="2"/>
  <c r="B576" i="2"/>
  <c r="B575" i="2"/>
  <c r="C574" i="2"/>
  <c r="C600" i="2" s="1"/>
  <c r="B627" i="2"/>
  <c r="B80" i="2"/>
  <c r="C588" i="2"/>
  <c r="D587" i="2"/>
  <c r="D599" i="2" s="1"/>
  <c r="B586" i="2"/>
  <c r="B591" i="2"/>
  <c r="B588" i="2"/>
  <c r="B590" i="2"/>
  <c r="B587" i="2"/>
  <c r="B584" i="2"/>
  <c r="B592" i="2"/>
  <c r="B589" i="2"/>
  <c r="B585" i="2"/>
  <c r="E91" i="2"/>
  <c r="B103" i="2"/>
  <c r="D103" i="2" s="1"/>
  <c r="E97" i="2"/>
  <c r="B109" i="2"/>
  <c r="D109" i="2" s="1"/>
  <c r="D84" i="2"/>
  <c r="B96" i="2"/>
  <c r="B545" i="2"/>
  <c r="B544" i="2"/>
  <c r="C544" i="2" s="1"/>
  <c r="B599" i="2" s="1"/>
  <c r="C543" i="2"/>
  <c r="B598" i="2" s="1"/>
  <c r="E598" i="2" s="1"/>
  <c r="F628" i="2" s="1"/>
  <c r="D412" i="2"/>
  <c r="B122" i="2"/>
  <c r="B95" i="2"/>
  <c r="D83" i="2"/>
  <c r="D405" i="2"/>
  <c r="B115" i="2"/>
  <c r="D411" i="2" l="1"/>
  <c r="E98" i="2"/>
  <c r="C122" i="2" s="1"/>
  <c r="E413" i="2"/>
  <c r="B425" i="2" s="1"/>
  <c r="D425" i="2" s="1"/>
  <c r="D439" i="2" s="1"/>
  <c r="E94" i="2"/>
  <c r="C118" i="2" s="1"/>
  <c r="B161" i="2"/>
  <c r="D161" i="2" s="1"/>
  <c r="B387" i="2" s="1"/>
  <c r="D387" i="2" s="1"/>
  <c r="B312" i="2"/>
  <c r="E599" i="2"/>
  <c r="F629" i="2" s="1"/>
  <c r="B107" i="2"/>
  <c r="D107" i="2" s="1"/>
  <c r="E95" i="2"/>
  <c r="E96" i="2"/>
  <c r="B108" i="2"/>
  <c r="D108" i="2" s="1"/>
  <c r="D410" i="2"/>
  <c r="B120" i="2"/>
  <c r="C411" i="2"/>
  <c r="C121" i="2"/>
  <c r="C545" i="2"/>
  <c r="B600" i="2" s="1"/>
  <c r="B546" i="2"/>
  <c r="C575" i="2"/>
  <c r="C601" i="2" s="1"/>
  <c r="B577" i="2"/>
  <c r="C577" i="2" s="1"/>
  <c r="C604" i="2" s="1"/>
  <c r="D588" i="2"/>
  <c r="D600" i="2" s="1"/>
  <c r="C589" i="2"/>
  <c r="B92" i="2"/>
  <c r="D80" i="2"/>
  <c r="B405" i="2"/>
  <c r="D115" i="2"/>
  <c r="D81" i="2"/>
  <c r="B93" i="2"/>
  <c r="B412" i="2"/>
  <c r="D122" i="2"/>
  <c r="B119" i="2"/>
  <c r="D409" i="2"/>
  <c r="C576" i="2"/>
  <c r="B411" i="2"/>
  <c r="D121" i="2"/>
  <c r="C115" i="2"/>
  <c r="C405" i="2"/>
  <c r="B408" i="2"/>
  <c r="D118" i="2"/>
  <c r="C412" i="2" l="1"/>
  <c r="E412" i="2" s="1"/>
  <c r="B424" i="2" s="1"/>
  <c r="D424" i="2" s="1"/>
  <c r="D438" i="2" s="1"/>
  <c r="E118" i="2"/>
  <c r="B156" i="2" s="1"/>
  <c r="D156" i="2" s="1"/>
  <c r="E411" i="2"/>
  <c r="B423" i="2" s="1"/>
  <c r="D423" i="2" s="1"/>
  <c r="D437" i="2" s="1"/>
  <c r="C408" i="2"/>
  <c r="E408" i="2" s="1"/>
  <c r="B420" i="2" s="1"/>
  <c r="D420" i="2" s="1"/>
  <c r="D434" i="2" s="1"/>
  <c r="E121" i="2"/>
  <c r="B310" i="2" s="1"/>
  <c r="C173" i="2"/>
  <c r="D173" i="2" s="1"/>
  <c r="C312" i="2" s="1"/>
  <c r="E312" i="2" s="1"/>
  <c r="C634" i="2" s="1"/>
  <c r="B349" i="2"/>
  <c r="E115" i="2"/>
  <c r="B304" i="2" s="1"/>
  <c r="E405" i="2"/>
  <c r="B417" i="2" s="1"/>
  <c r="D417" i="2" s="1"/>
  <c r="D431" i="2" s="1"/>
  <c r="E122" i="2"/>
  <c r="B311" i="2" s="1"/>
  <c r="C409" i="2"/>
  <c r="C119" i="2"/>
  <c r="E600" i="2"/>
  <c r="F630" i="2" s="1"/>
  <c r="B409" i="2"/>
  <c r="D119" i="2"/>
  <c r="D407" i="2"/>
  <c r="B117" i="2"/>
  <c r="D120" i="2"/>
  <c r="B410" i="2"/>
  <c r="C120" i="2"/>
  <c r="C410" i="2"/>
  <c r="D406" i="2"/>
  <c r="B116" i="2"/>
  <c r="C578" i="2"/>
  <c r="C605" i="2" s="1"/>
  <c r="B104" i="2"/>
  <c r="D104" i="2" s="1"/>
  <c r="E92" i="2"/>
  <c r="C546" i="2"/>
  <c r="B601" i="2" s="1"/>
  <c r="B547" i="2"/>
  <c r="C602" i="2"/>
  <c r="C603" i="2"/>
  <c r="B105" i="2"/>
  <c r="D105" i="2" s="1"/>
  <c r="E93" i="2"/>
  <c r="D589" i="2"/>
  <c r="D601" i="2" s="1"/>
  <c r="C590" i="2"/>
  <c r="E119" i="2" l="1"/>
  <c r="B308" i="2" s="1"/>
  <c r="B144" i="2"/>
  <c r="D144" i="2" s="1"/>
  <c r="B168" i="2" s="1"/>
  <c r="B307" i="2"/>
  <c r="B147" i="2"/>
  <c r="D147" i="2" s="1"/>
  <c r="B171" i="2" s="1"/>
  <c r="B159" i="2"/>
  <c r="D159" i="2" s="1"/>
  <c r="B347" i="2" s="1"/>
  <c r="B153" i="2"/>
  <c r="D153" i="2" s="1"/>
  <c r="B341" i="2" s="1"/>
  <c r="D341" i="2" s="1"/>
  <c r="E410" i="2"/>
  <c r="B422" i="2" s="1"/>
  <c r="D422" i="2" s="1"/>
  <c r="D436" i="2" s="1"/>
  <c r="B148" i="2"/>
  <c r="D148" i="2" s="1"/>
  <c r="B172" i="2" s="1"/>
  <c r="B160" i="2"/>
  <c r="D160" i="2" s="1"/>
  <c r="B386" i="2" s="1"/>
  <c r="D386" i="2" s="1"/>
  <c r="B375" i="2"/>
  <c r="D375" i="2" s="1"/>
  <c r="B399" i="2" s="1"/>
  <c r="D399" i="2" s="1"/>
  <c r="C439" i="2" s="1"/>
  <c r="B337" i="2"/>
  <c r="D337" i="2" s="1"/>
  <c r="B361" i="2" s="1"/>
  <c r="D361" i="2" s="1"/>
  <c r="B439" i="2" s="1"/>
  <c r="B141" i="2"/>
  <c r="D141" i="2" s="1"/>
  <c r="B165" i="2" s="1"/>
  <c r="E120" i="2"/>
  <c r="B158" i="2" s="1"/>
  <c r="D158" i="2" s="1"/>
  <c r="B407" i="2"/>
  <c r="D117" i="2"/>
  <c r="C406" i="2"/>
  <c r="C116" i="2"/>
  <c r="C407" i="2"/>
  <c r="C117" i="2"/>
  <c r="C591" i="2"/>
  <c r="C592" i="2" s="1"/>
  <c r="D590" i="2"/>
  <c r="B548" i="2"/>
  <c r="C547" i="2"/>
  <c r="B406" i="2"/>
  <c r="D116" i="2"/>
  <c r="B382" i="2"/>
  <c r="D382" i="2" s="1"/>
  <c r="B344" i="2"/>
  <c r="D344" i="2" s="1"/>
  <c r="C168" i="2"/>
  <c r="E409" i="2"/>
  <c r="B421" i="2" s="1"/>
  <c r="D421" i="2" s="1"/>
  <c r="D435" i="2" s="1"/>
  <c r="E601" i="2"/>
  <c r="F631" i="2" s="1"/>
  <c r="D168" i="2" l="1"/>
  <c r="C307" i="2" s="1"/>
  <c r="E307" i="2" s="1"/>
  <c r="C629" i="2" s="1"/>
  <c r="E117" i="2"/>
  <c r="B306" i="2" s="1"/>
  <c r="B157" i="2"/>
  <c r="D157" i="2" s="1"/>
  <c r="B345" i="2" s="1"/>
  <c r="D345" i="2" s="1"/>
  <c r="B145" i="2"/>
  <c r="D145" i="2" s="1"/>
  <c r="B169" i="2" s="1"/>
  <c r="B348" i="2"/>
  <c r="B385" i="2"/>
  <c r="D385" i="2" s="1"/>
  <c r="C171" i="2"/>
  <c r="D171" i="2" s="1"/>
  <c r="C310" i="2" s="1"/>
  <c r="E310" i="2" s="1"/>
  <c r="C165" i="2"/>
  <c r="D165" i="2" s="1"/>
  <c r="C304" i="2" s="1"/>
  <c r="E304" i="2" s="1"/>
  <c r="C626" i="2" s="1"/>
  <c r="B379" i="2"/>
  <c r="D379" i="2" s="1"/>
  <c r="C172" i="2"/>
  <c r="D172" i="2" s="1"/>
  <c r="C311" i="2" s="1"/>
  <c r="E311" i="2" s="1"/>
  <c r="C633" i="2" s="1"/>
  <c r="E116" i="2"/>
  <c r="B305" i="2" s="1"/>
  <c r="E439" i="2"/>
  <c r="D634" i="2" s="1"/>
  <c r="E406" i="2"/>
  <c r="B418" i="2" s="1"/>
  <c r="D418" i="2" s="1"/>
  <c r="D432" i="2" s="1"/>
  <c r="B146" i="2"/>
  <c r="D146" i="2" s="1"/>
  <c r="B170" i="2" s="1"/>
  <c r="B309" i="2"/>
  <c r="B602" i="2"/>
  <c r="B603" i="2"/>
  <c r="C548" i="2"/>
  <c r="B604" i="2" s="1"/>
  <c r="E407" i="2"/>
  <c r="B419" i="2" s="1"/>
  <c r="D419" i="2" s="1"/>
  <c r="D433" i="2" s="1"/>
  <c r="D603" i="2"/>
  <c r="D602" i="2"/>
  <c r="D605" i="2" s="1"/>
  <c r="B384" i="2"/>
  <c r="D384" i="2" s="1"/>
  <c r="B346" i="2"/>
  <c r="C170" i="2"/>
  <c r="D591" i="2"/>
  <c r="D604" i="2" s="1"/>
  <c r="D335" i="2" l="1"/>
  <c r="B359" i="2" s="1"/>
  <c r="D359" i="2" s="1"/>
  <c r="B437" i="2" s="1"/>
  <c r="B373" i="2"/>
  <c r="D373" i="2" s="1"/>
  <c r="B397" i="2" s="1"/>
  <c r="D397" i="2" s="1"/>
  <c r="C437" i="2" s="1"/>
  <c r="E437" i="2" s="1"/>
  <c r="D632" i="2" s="1"/>
  <c r="B370" i="2"/>
  <c r="D370" i="2" s="1"/>
  <c r="B394" i="2" s="1"/>
  <c r="D394" i="2" s="1"/>
  <c r="C434" i="2" s="1"/>
  <c r="B332" i="2"/>
  <c r="D332" i="2" s="1"/>
  <c r="B356" i="2" s="1"/>
  <c r="D356" i="2" s="1"/>
  <c r="B434" i="2" s="1"/>
  <c r="B383" i="2"/>
  <c r="D383" i="2" s="1"/>
  <c r="C169" i="2"/>
  <c r="D169" i="2" s="1"/>
  <c r="C308" i="2" s="1"/>
  <c r="E308" i="2" s="1"/>
  <c r="B371" i="2" s="1"/>
  <c r="D371" i="2" s="1"/>
  <c r="B155" i="2"/>
  <c r="D155" i="2" s="1"/>
  <c r="C167" i="2" s="1"/>
  <c r="B143" i="2"/>
  <c r="D143" i="2" s="1"/>
  <c r="B167" i="2" s="1"/>
  <c r="B367" i="2"/>
  <c r="D367" i="2" s="1"/>
  <c r="B391" i="2" s="1"/>
  <c r="D391" i="2" s="1"/>
  <c r="C431" i="2" s="1"/>
  <c r="B329" i="2"/>
  <c r="B142" i="2"/>
  <c r="D142" i="2" s="1"/>
  <c r="B166" i="2" s="1"/>
  <c r="B154" i="2"/>
  <c r="D154" i="2" s="1"/>
  <c r="B342" i="2" s="1"/>
  <c r="D342" i="2" s="1"/>
  <c r="D336" i="2"/>
  <c r="B360" i="2" s="1"/>
  <c r="D360" i="2" s="1"/>
  <c r="B438" i="2" s="1"/>
  <c r="C632" i="2"/>
  <c r="B374" i="2"/>
  <c r="D374" i="2" s="1"/>
  <c r="B398" i="2" s="1"/>
  <c r="D398" i="2" s="1"/>
  <c r="C438" i="2" s="1"/>
  <c r="B489" i="2"/>
  <c r="B515" i="2" s="1"/>
  <c r="D515" i="2" s="1"/>
  <c r="D170" i="2"/>
  <c r="C309" i="2" s="1"/>
  <c r="E309" i="2" s="1"/>
  <c r="B334" i="2" s="1"/>
  <c r="D334" i="2" s="1"/>
  <c r="B358" i="2" s="1"/>
  <c r="D358" i="2" s="1"/>
  <c r="B436" i="2" s="1"/>
  <c r="E604" i="2"/>
  <c r="E603" i="2"/>
  <c r="F633" i="2" s="1"/>
  <c r="C549" i="2"/>
  <c r="B605" i="2" s="1"/>
  <c r="E605" i="2" s="1"/>
  <c r="F634" i="2" s="1"/>
  <c r="B381" i="2"/>
  <c r="D381" i="2" s="1"/>
  <c r="E602" i="2"/>
  <c r="F632" i="2" s="1"/>
  <c r="D592" i="2"/>
  <c r="B343" i="2" l="1"/>
  <c r="D343" i="2" s="1"/>
  <c r="D329" i="2"/>
  <c r="B353" i="2" s="1"/>
  <c r="D353" i="2" s="1"/>
  <c r="B431" i="2" s="1"/>
  <c r="E431" i="2" s="1"/>
  <c r="D626" i="2" s="1"/>
  <c r="E434" i="2"/>
  <c r="D629" i="2" s="1"/>
  <c r="D167" i="2"/>
  <c r="C306" i="2" s="1"/>
  <c r="E306" i="2" s="1"/>
  <c r="C628" i="2" s="1"/>
  <c r="B395" i="2"/>
  <c r="D395" i="2" s="1"/>
  <c r="C435" i="2" s="1"/>
  <c r="E438" i="2"/>
  <c r="D633" i="2" s="1"/>
  <c r="C630" i="2"/>
  <c r="B333" i="2"/>
  <c r="D333" i="2" s="1"/>
  <c r="B357" i="2" s="1"/>
  <c r="D357" i="2" s="1"/>
  <c r="B435" i="2" s="1"/>
  <c r="C166" i="2"/>
  <c r="D166" i="2" s="1"/>
  <c r="C305" i="2" s="1"/>
  <c r="E305" i="2" s="1"/>
  <c r="C627" i="2" s="1"/>
  <c r="B380" i="2"/>
  <c r="D380" i="2" s="1"/>
  <c r="D489" i="2"/>
  <c r="B501" i="2" s="1"/>
  <c r="D501" i="2" s="1"/>
  <c r="E501" i="2" s="1"/>
  <c r="B535" i="2" s="1"/>
  <c r="D535" i="2" s="1"/>
  <c r="E634" i="2" s="1"/>
  <c r="B487" i="2"/>
  <c r="D487" i="2" s="1"/>
  <c r="B499" i="2" s="1"/>
  <c r="D499" i="2" s="1"/>
  <c r="E499" i="2" s="1"/>
  <c r="B533" i="2" s="1"/>
  <c r="D533" i="2" s="1"/>
  <c r="C631" i="2"/>
  <c r="B372" i="2"/>
  <c r="D372" i="2" s="1"/>
  <c r="B396" i="2" s="1"/>
  <c r="D396" i="2" s="1"/>
  <c r="C436" i="2" s="1"/>
  <c r="E436" i="2" s="1"/>
  <c r="B484" i="2" l="1"/>
  <c r="B510" i="2" s="1"/>
  <c r="D510" i="2" s="1"/>
  <c r="B488" i="2"/>
  <c r="D488" i="2" s="1"/>
  <c r="B500" i="2" s="1"/>
  <c r="D500" i="2" s="1"/>
  <c r="E500" i="2" s="1"/>
  <c r="B534" i="2" s="1"/>
  <c r="D534" i="2" s="1"/>
  <c r="E633" i="2" s="1"/>
  <c r="B331" i="2"/>
  <c r="D331" i="2" s="1"/>
  <c r="B355" i="2" s="1"/>
  <c r="D355" i="2" s="1"/>
  <c r="B433" i="2" s="1"/>
  <c r="B369" i="2"/>
  <c r="D369" i="2" s="1"/>
  <c r="B393" i="2" s="1"/>
  <c r="D393" i="2" s="1"/>
  <c r="C433" i="2" s="1"/>
  <c r="E435" i="2"/>
  <c r="D630" i="2" s="1"/>
  <c r="B481" i="2"/>
  <c r="B507" i="2" s="1"/>
  <c r="D507" i="2" s="1"/>
  <c r="B519" i="2" s="1"/>
  <c r="D519" i="2" s="1"/>
  <c r="C527" i="2" s="1"/>
  <c r="B619" i="2"/>
  <c r="D619" i="2" s="1"/>
  <c r="G634" i="2" s="1"/>
  <c r="H634" i="2" s="1"/>
  <c r="G26" i="6" s="1"/>
  <c r="H26" i="6" s="1"/>
  <c r="I26" i="6" s="1"/>
  <c r="B330" i="2"/>
  <c r="D330" i="2" s="1"/>
  <c r="B354" i="2" s="1"/>
  <c r="D354" i="2" s="1"/>
  <c r="B432" i="2" s="1"/>
  <c r="B368" i="2"/>
  <c r="D368" i="2" s="1"/>
  <c r="B392" i="2" s="1"/>
  <c r="D392" i="2" s="1"/>
  <c r="C432" i="2" s="1"/>
  <c r="B513" i="2"/>
  <c r="D513" i="2" s="1"/>
  <c r="E632" i="2"/>
  <c r="B617" i="2"/>
  <c r="D617" i="2" s="1"/>
  <c r="G632" i="2" s="1"/>
  <c r="D631" i="2"/>
  <c r="B486" i="2"/>
  <c r="D484" i="2" l="1"/>
  <c r="B496" i="2" s="1"/>
  <c r="D496" i="2" s="1"/>
  <c r="E496" i="2" s="1"/>
  <c r="B530" i="2" s="1"/>
  <c r="D530" i="2" s="1"/>
  <c r="B614" i="2" s="1"/>
  <c r="D614" i="2" s="1"/>
  <c r="G629" i="2" s="1"/>
  <c r="B485" i="2"/>
  <c r="B511" i="2" s="1"/>
  <c r="D511" i="2" s="1"/>
  <c r="D481" i="2"/>
  <c r="B493" i="2" s="1"/>
  <c r="D493" i="2" s="1"/>
  <c r="E493" i="2" s="1"/>
  <c r="B527" i="2" s="1"/>
  <c r="D527" i="2" s="1"/>
  <c r="E626" i="2" s="1"/>
  <c r="E433" i="2"/>
  <c r="D628" i="2" s="1"/>
  <c r="B618" i="2"/>
  <c r="D618" i="2" s="1"/>
  <c r="G633" i="2" s="1"/>
  <c r="H633" i="2" s="1"/>
  <c r="G25" i="6" s="1"/>
  <c r="H25" i="6" s="1"/>
  <c r="I25" i="6" s="1"/>
  <c r="B514" i="2"/>
  <c r="D514" i="2" s="1"/>
  <c r="E432" i="2"/>
  <c r="D627" i="2" s="1"/>
  <c r="B512" i="2"/>
  <c r="D512" i="2" s="1"/>
  <c r="D486" i="2"/>
  <c r="B498" i="2" s="1"/>
  <c r="D498" i="2" s="1"/>
  <c r="E498" i="2" s="1"/>
  <c r="B532" i="2" s="1"/>
  <c r="D532" i="2" s="1"/>
  <c r="H632" i="2"/>
  <c r="G24" i="6" s="1"/>
  <c r="H24" i="6" s="1"/>
  <c r="I24" i="6" s="1"/>
  <c r="D485" i="2" l="1"/>
  <c r="B497" i="2" s="1"/>
  <c r="D497" i="2" s="1"/>
  <c r="E497" i="2" s="1"/>
  <c r="B531" i="2" s="1"/>
  <c r="D531" i="2" s="1"/>
  <c r="E630" i="2" s="1"/>
  <c r="E629" i="2"/>
  <c r="H629" i="2" s="1"/>
  <c r="G20" i="6" s="1"/>
  <c r="H20" i="6" s="1"/>
  <c r="I20" i="6" s="1"/>
  <c r="B483" i="2"/>
  <c r="D483" i="2" s="1"/>
  <c r="B495" i="2" s="1"/>
  <c r="D495" i="2" s="1"/>
  <c r="E495" i="2" s="1"/>
  <c r="B529" i="2" s="1"/>
  <c r="D529" i="2" s="1"/>
  <c r="E628" i="2" s="1"/>
  <c r="B482" i="2"/>
  <c r="B508" i="2" s="1"/>
  <c r="D508" i="2" s="1"/>
  <c r="B520" i="2" s="1"/>
  <c r="D520" i="2" s="1"/>
  <c r="C528" i="2" s="1"/>
  <c r="B611" i="2"/>
  <c r="D611" i="2" s="1"/>
  <c r="G626" i="2" s="1"/>
  <c r="H626" i="2" s="1"/>
  <c r="G16" i="6" s="1"/>
  <c r="H16" i="6" s="1"/>
  <c r="I16" i="6" s="1"/>
  <c r="E631" i="2"/>
  <c r="B616" i="2"/>
  <c r="D616" i="2" s="1"/>
  <c r="G631" i="2" s="1"/>
  <c r="B615" i="2" l="1"/>
  <c r="D615" i="2" s="1"/>
  <c r="G630" i="2" s="1"/>
  <c r="H630" i="2" s="1"/>
  <c r="G21" i="6" s="1"/>
  <c r="H21" i="6" s="1"/>
  <c r="I21" i="6" s="1"/>
  <c r="B613" i="2"/>
  <c r="D613" i="2" s="1"/>
  <c r="G628" i="2" s="1"/>
  <c r="H628" i="2" s="1"/>
  <c r="G14" i="6" s="1"/>
  <c r="D482" i="2"/>
  <c r="B494" i="2" s="1"/>
  <c r="D494" i="2" s="1"/>
  <c r="E494" i="2" s="1"/>
  <c r="B528" i="2" s="1"/>
  <c r="D528" i="2" s="1"/>
  <c r="E627" i="2" s="1"/>
  <c r="B509" i="2"/>
  <c r="D509" i="2" s="1"/>
  <c r="G17" i="6"/>
  <c r="H17" i="6" s="1"/>
  <c r="I17" i="6" s="1"/>
  <c r="H631" i="2"/>
  <c r="G22" i="6" s="1"/>
  <c r="B612" i="2" l="1"/>
  <c r="D612" i="2" s="1"/>
  <c r="G627" i="2" s="1"/>
  <c r="H627" i="2" s="1"/>
  <c r="G18" i="6" s="1"/>
  <c r="G19" i="6" s="1"/>
  <c r="H19" i="6" s="1"/>
  <c r="I19" i="6" s="1"/>
  <c r="G23" i="6"/>
  <c r="H23" i="6" s="1"/>
  <c r="I23" i="6" s="1"/>
  <c r="H22" i="6"/>
  <c r="I22" i="6" s="1"/>
  <c r="G15" i="6"/>
  <c r="H15" i="6" s="1"/>
  <c r="I15" i="6" s="1"/>
  <c r="H14" i="6"/>
  <c r="H18" i="6" l="1"/>
  <c r="I18" i="6" s="1"/>
  <c r="I14" i="6"/>
  <c r="I28" i="6" l="1"/>
  <c r="I27" i="6"/>
</calcChain>
</file>

<file path=xl/sharedStrings.xml><?xml version="1.0" encoding="utf-8"?>
<sst xmlns="http://schemas.openxmlformats.org/spreadsheetml/2006/main" count="1131" uniqueCount="382">
  <si>
    <t>PLANILHA DE CUSTO E FORMAÇÃO DE PREÇO</t>
  </si>
  <si>
    <t xml:space="preserve">DISCRIMINAÇÃO DOS SERVIÇOS (DADOS REFERENTES À CONTRATAÇÃO) </t>
  </si>
  <si>
    <t xml:space="preserve">A </t>
  </si>
  <si>
    <t xml:space="preserve">B </t>
  </si>
  <si>
    <t xml:space="preserve">Município/UF: </t>
  </si>
  <si>
    <t>Coari/AM</t>
  </si>
  <si>
    <t>C</t>
  </si>
  <si>
    <t xml:space="preserve">Nº de meses de execução contratual: </t>
  </si>
  <si>
    <t>12 MESES</t>
  </si>
  <si>
    <t>ITEM</t>
  </si>
  <si>
    <t>POSTO DE SERVIÇO</t>
  </si>
  <si>
    <t>Agente de Portaria (44h semanais)</t>
  </si>
  <si>
    <t>5174-10</t>
  </si>
  <si>
    <t>Agente de Portaria 12x36 (Diurno)</t>
  </si>
  <si>
    <t>Agente de Portaria 12x36 (Noturno)</t>
  </si>
  <si>
    <t>Artífice de Serviços Gerais</t>
  </si>
  <si>
    <t>5143-25</t>
  </si>
  <si>
    <t>Jardineiro/Roçador/Podador</t>
  </si>
  <si>
    <t>6220-10</t>
  </si>
  <si>
    <t>Operário Rural</t>
  </si>
  <si>
    <t>6220-20</t>
  </si>
  <si>
    <t>Condutor de Veiculo (Categoria D)</t>
  </si>
  <si>
    <t>7823-10</t>
  </si>
  <si>
    <t>Técnico em Secretariado</t>
  </si>
  <si>
    <t>Auxiliar de Almoxarifado</t>
  </si>
  <si>
    <t>Encarregado de Serviços</t>
  </si>
  <si>
    <t>4101-05</t>
  </si>
  <si>
    <t>MÓDULO 1 - REMUNERAÇÃO</t>
  </si>
  <si>
    <t>SALÁRIO BASE</t>
  </si>
  <si>
    <t>Agente de Portaria Not.</t>
  </si>
  <si>
    <t>Agente de Portaria Diur</t>
  </si>
  <si>
    <t>Agente de Portaria 44h semanais</t>
  </si>
  <si>
    <t>Artífice de Serviços gerais</t>
  </si>
  <si>
    <t>Condutor de Veiculo cat. D</t>
  </si>
  <si>
    <t xml:space="preserve"> Técnico em Secretariado</t>
  </si>
  <si>
    <t>SALÁRIO DO SUPERVISOR</t>
  </si>
  <si>
    <t xml:space="preserve">Quando não constar na convenção coletiva o salário deste cargo ou similar. Proceder com realização de pesquisa nos vizinhos e realizar calculo com base na tabela ao lado </t>
  </si>
  <si>
    <t>Categoria</t>
  </si>
  <si>
    <t>Base de cálculo</t>
  </si>
  <si>
    <t>Percentual</t>
  </si>
  <si>
    <t>Aumento</t>
  </si>
  <si>
    <t>Salário</t>
  </si>
  <si>
    <t>Supervisor</t>
  </si>
  <si>
    <t>ADICIONAL DE PERICULOSIDADE</t>
  </si>
  <si>
    <t>O orgão público  não é obrigado a pagar participação de lucros da empresa ao funcionário</t>
  </si>
  <si>
    <t>Valor</t>
  </si>
  <si>
    <t>Vigilante 12x36 D</t>
  </si>
  <si>
    <t>Vigilante 12x36 N</t>
  </si>
  <si>
    <t>Vigilante 44h semanais</t>
  </si>
  <si>
    <t>Supervisor 12x36 D</t>
  </si>
  <si>
    <t>Supervisor 12x36 N</t>
  </si>
  <si>
    <t>Supervisor 44h semanais</t>
  </si>
  <si>
    <t>ADICIONAL POR TRABALHO NOTURNO</t>
  </si>
  <si>
    <t>ADICIONAL NOTURNO</t>
  </si>
  <si>
    <t>Base de Cálculo</t>
  </si>
  <si>
    <t>Proporção</t>
  </si>
  <si>
    <t>Agente de Portaria 12x36 N</t>
  </si>
  <si>
    <t>HORA NOTURNA REDUZIDA</t>
  </si>
  <si>
    <t>Adicional Noturno</t>
  </si>
  <si>
    <t>Hora Noturna
Reduzida</t>
  </si>
  <si>
    <t>ADICIONAL XXX</t>
  </si>
  <si>
    <t>Salário Base</t>
  </si>
  <si>
    <t>-</t>
  </si>
  <si>
    <t>Periculosidade</t>
  </si>
  <si>
    <t>Adicional XXX</t>
  </si>
  <si>
    <t>Total</t>
  </si>
  <si>
    <t>Agente de Portaria 12 x 36 Diur</t>
  </si>
  <si>
    <t>Agente de Portaria 12x36 Not.</t>
  </si>
  <si>
    <t>MÓDULO 2 - ENCARGOS E BENEFÍCIOS(ANUAIS, MENSAIS E DIÁRIOS)</t>
  </si>
  <si>
    <t>SUBMÓDULO 2.1 - FÉRIAS, 1/3 CONSTITUCIONAL E 13º SALÁRIO</t>
  </si>
  <si>
    <t>FÉRIAS</t>
  </si>
  <si>
    <t>ADICIONAL DE FÉRIAS - 1/3 CONSTITUCIONAL</t>
  </si>
  <si>
    <t>Alíquota Adicional</t>
  </si>
  <si>
    <t>13° SALÁRIO</t>
  </si>
  <si>
    <t xml:space="preserve">Férias </t>
  </si>
  <si>
    <t>1/3 Constitucional</t>
  </si>
  <si>
    <t>13° Salário</t>
  </si>
  <si>
    <t>SUBMÓDULO 2.2 - ENCARGOS PREVIDENCIÁRIOS E FGTS</t>
  </si>
  <si>
    <t>COMPOSIÇÃO DO GPS E FGTS</t>
  </si>
  <si>
    <t>Encargos</t>
  </si>
  <si>
    <t>INSS - empregador</t>
  </si>
  <si>
    <t>Salário-Educação</t>
  </si>
  <si>
    <t>SAT- GIL/RAT</t>
  </si>
  <si>
    <t>Variável - Pedende Ministério do Trabalho - SAT 1%, 2% ou 3%</t>
  </si>
  <si>
    <t>SESC</t>
  </si>
  <si>
    <t>SENAC</t>
  </si>
  <si>
    <t xml:space="preserve">FAP - Fator Acidentário de Prevensão </t>
  </si>
  <si>
    <t>SEBRAE</t>
  </si>
  <si>
    <t>índice aplicado a ciontribuição GIIL-RAT, que tanto pode resultar em aumento como diminuição da respectiva contriubuição. É um multiplicador aplicado sobre a alíquota do seguro no qual varia num intervalo de 0,05% a 2,00%</t>
  </si>
  <si>
    <t>INCRA</t>
  </si>
  <si>
    <t>FGTS</t>
  </si>
  <si>
    <t>TOTAL</t>
  </si>
  <si>
    <t>GPS - GUIA DA PREVIDÊNCIA SOCIAL</t>
  </si>
  <si>
    <t>FGTS - FUNDO DE GARANTIA POR TEMPO DE SERVIÇO</t>
  </si>
  <si>
    <t>GPS</t>
  </si>
  <si>
    <t>SUBMÓDULO 2.3 - BENEFÍCIOS MENSAIS E DIÁRIOS</t>
  </si>
  <si>
    <t>VALE TRANSPORTE</t>
  </si>
  <si>
    <t>CUSTO DA PASSAGEM</t>
  </si>
  <si>
    <t>Vr. Unitário</t>
  </si>
  <si>
    <t xml:space="preserve">Vales por dia </t>
  </si>
  <si>
    <t>Dias efetivamente trabalhados</t>
  </si>
  <si>
    <t>Custo total</t>
  </si>
  <si>
    <t>DESCONTO DO VALE TRANSPORTE</t>
  </si>
  <si>
    <t>Proporcionalidade</t>
  </si>
  <si>
    <t>Desconto</t>
  </si>
  <si>
    <t>CUSTO EFETIVO DO VALE TRANSPORTE</t>
  </si>
  <si>
    <t>Valor do desconto</t>
  </si>
  <si>
    <t>Custo efetivo</t>
  </si>
  <si>
    <t>VALE ALIMENTAÇÃO/REFEIÇÃO</t>
  </si>
  <si>
    <t>Valor diário</t>
  </si>
  <si>
    <t>Vale Alimentação - descontado 20% do valor direto da refeição</t>
  </si>
  <si>
    <t>DESCONTO DO VALE ALIMENTAÇÃO/REFEIÇÃO</t>
  </si>
  <si>
    <t>CUSTO EFETIVO DO VALE ALIMENTAÇÃO/REFEIÇÃO</t>
  </si>
  <si>
    <t>CESTA BÁSICA</t>
  </si>
  <si>
    <t>BENEFÍCIO 2</t>
  </si>
  <si>
    <t>Vale Transporte</t>
  </si>
  <si>
    <t>Vale Refeição</t>
  </si>
  <si>
    <t>Cesta Básica</t>
  </si>
  <si>
    <t>Qualificação Profissional</t>
  </si>
  <si>
    <t>MÓDULO 2 - ENCARGOS E BENEFÍCIOS (ANUAIS, MENSAIS E DIÁRIOS)</t>
  </si>
  <si>
    <t>Submódulo 2.1</t>
  </si>
  <si>
    <t>Submódulo 2.2</t>
  </si>
  <si>
    <t>Submódulo 2.3</t>
  </si>
  <si>
    <t>MÓDULO 3 - PROVISÃO PARA RESCISÃO</t>
  </si>
  <si>
    <t>PERCENTUAIS POR TIPO DE
 DESLIGAMENTO</t>
  </si>
  <si>
    <t>Tipos</t>
  </si>
  <si>
    <t>Demissão SEM  justa Causa</t>
  </si>
  <si>
    <t>Dados Fornecidos pelo CAGED</t>
  </si>
  <si>
    <t>SEM justa Causa AP INDENIZADO</t>
  </si>
  <si>
    <t>SEM justa Causa AP TRABALHADO</t>
  </si>
  <si>
    <t>Demissão COM  justa Causa</t>
  </si>
  <si>
    <t>Desligamentos OUTROS TIPOS</t>
  </si>
  <si>
    <t>SUBMÓDULO 3.1 - AVISO PRÉVIO INDENIZADO</t>
  </si>
  <si>
    <t>AVISO PRÉVIO INDENIZADO</t>
  </si>
  <si>
    <t>nº de meses</t>
  </si>
  <si>
    <t>Aviso Prévio indenizado - não se paga previdência (GPS)</t>
  </si>
  <si>
    <t>MULTA DO FGTS E CONTRIBUIÇÃO SOCIAL SOBRE O AVISO PRÉVIO INDENIZADO</t>
  </si>
  <si>
    <t>Percentual da 
Multa</t>
  </si>
  <si>
    <t>Base de cálculo será o valor do FGTS</t>
  </si>
  <si>
    <t>SUBMÓDULO 3.1 - CUSTO DO AVISO PRÉVIO INDENIZADO</t>
  </si>
  <si>
    <t>SUBMÓDULO 3.2 - AVISO PRÉVIO TRABALHADO</t>
  </si>
  <si>
    <t>AVISO PRÉVIO TRABALHADO</t>
  </si>
  <si>
    <t>MULTA DO FGTS E CONTRIBUIÇÃO SOCIAL SOBRE O AVISO PRÉVIO TRABALHADO</t>
  </si>
  <si>
    <t>SUBMÓDULO 3.2 - CUSTO DO AVISO PRÉVIO TRABALHADO</t>
  </si>
  <si>
    <t>SUBMÓDULO 3.3 - DEMISSÃO POR JUSTA CAUSA</t>
  </si>
  <si>
    <t>BASE DE CÁLCULO PARA DEMISSÃO POR JUSTA CAUSA</t>
  </si>
  <si>
    <t>Valor provisionado do 13º salário</t>
  </si>
  <si>
    <t>Valor provisionado do Adicional de Férias</t>
  </si>
  <si>
    <t>Valor provisionado das Férias</t>
  </si>
  <si>
    <t>SUBMÓDULO 3.3 - CUSTO DA DEMISSÃO COM JUSTA CAUSA</t>
  </si>
  <si>
    <t>Submódulo 3.1</t>
  </si>
  <si>
    <t>Submódulo 3.2</t>
  </si>
  <si>
    <t>Submódulo 3.3</t>
  </si>
  <si>
    <t>MÓDULO 4 - CUSTO DE REPOSIÇÃO DO PROFISSIONAL AUSENTE</t>
  </si>
  <si>
    <t xml:space="preserve">VIGILANTE </t>
  </si>
  <si>
    <t xml:space="preserve">Memória de Cálculo - número de dias de reposição do profissional ausente para cada evento </t>
  </si>
  <si>
    <t>Incidencia anual</t>
  </si>
  <si>
    <t>Duração Legal  
da Ausência</t>
  </si>
  <si>
    <t>12x36</t>
  </si>
  <si>
    <t>44h</t>
  </si>
  <si>
    <t>Proporção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</si>
  <si>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</si>
  <si>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</si>
  <si>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</si>
  <si>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</si>
  <si>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</si>
  <si>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</si>
  <si>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</si>
  <si>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</si>
  <si>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</si>
  <si>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</si>
  <si>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</si>
  <si>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</si>
  <si>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</si>
  <si>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ESTIMATIVA DA NECESSIDADE DE REPOSIÇÃO DE PROFISSIONAL</t>
  </si>
  <si>
    <t>Composição</t>
  </si>
  <si>
    <t xml:space="preserve">ESCALAS </t>
  </si>
  <si>
    <t xml:space="preserve"> 12 x 36 D</t>
  </si>
  <si>
    <t>12 x 36 N</t>
  </si>
  <si>
    <t>44 SEM</t>
  </si>
  <si>
    <t>Total Para reposição</t>
  </si>
  <si>
    <t>SUBMÓDULO 4.1 - AUSÊNCIAS LEGAIS</t>
  </si>
  <si>
    <t>CUSTO DIÁRIO PARA O REPOSITOR</t>
  </si>
  <si>
    <t>Divisor do dia</t>
  </si>
  <si>
    <t>Custo diário</t>
  </si>
  <si>
    <t>Necessidade de Reposição</t>
  </si>
  <si>
    <t>Custo anual</t>
  </si>
  <si>
    <t>Custo mensal</t>
  </si>
  <si>
    <t>SUBMÓDULO 4.2 - INTRAJORNADA</t>
  </si>
  <si>
    <t>CUSTO POR HORA DO REPOSITOR</t>
  </si>
  <si>
    <t>divisor de hora</t>
  </si>
  <si>
    <t>Valor da hora</t>
  </si>
  <si>
    <t>Necessidade de Reposição (horas)</t>
  </si>
  <si>
    <t>Submódulo 4.1</t>
  </si>
  <si>
    <t>Submódulo 4.2</t>
  </si>
  <si>
    <t>MÓDULO 5 - INSUMOS DE MÃO DE OBRA</t>
  </si>
  <si>
    <t>UNIFORMES</t>
  </si>
  <si>
    <t xml:space="preserve">Custo mensal </t>
  </si>
  <si>
    <t>EPI´S</t>
  </si>
  <si>
    <t>Item</t>
  </si>
  <si>
    <t>Descrição</t>
  </si>
  <si>
    <t>Unidade</t>
  </si>
  <si>
    <t>Valor Untário</t>
  </si>
  <si>
    <t>Artifice</t>
  </si>
  <si>
    <t>Motorista Categoria D</t>
  </si>
  <si>
    <t>JardineiroRoçador</t>
  </si>
  <si>
    <t>Qtde</t>
  </si>
  <si>
    <t>Valor total</t>
  </si>
  <si>
    <t>Luva de raspa de couro tamanho médio</t>
  </si>
  <si>
    <t>par</t>
  </si>
  <si>
    <t>Protetor Auricular</t>
  </si>
  <si>
    <t>und</t>
  </si>
  <si>
    <t>Óculos de Lentes incolor</t>
  </si>
  <si>
    <t>máscara semifacial c/respirador</t>
  </si>
  <si>
    <t>Bota tipo PVC  Cano longo</t>
  </si>
  <si>
    <t>Par</t>
  </si>
  <si>
    <t>cinto de segurança com talabarte</t>
  </si>
  <si>
    <t>par de calçados de segurança tipo botina</t>
  </si>
  <si>
    <t>bonés especiais para proteção de orelhas e nuca contra os raios solares</t>
  </si>
  <si>
    <t>avental de segurança confeccionado em coura de raspa</t>
  </si>
  <si>
    <t>perneira de couro sintético ou de raspa de couro</t>
  </si>
  <si>
    <t>protetor facial</t>
  </si>
  <si>
    <t>cinto de sustentação para roçadeira</t>
  </si>
  <si>
    <t>Luva nitrílica tamanho  P, M, G</t>
  </si>
  <si>
    <t xml:space="preserve">SUBTOTAL </t>
  </si>
  <si>
    <t>EPI'S</t>
  </si>
  <si>
    <t>CUSTO DOS MATERIAIS/EQUIPAMENTOS</t>
  </si>
  <si>
    <t>Custo anual por Posto</t>
  </si>
  <si>
    <t>Custo anual por Empregado</t>
  </si>
  <si>
    <t>Valor Mensal por empregado</t>
  </si>
  <si>
    <t>Módulo 5 - INSUMOS DE MÃO DE OBRA</t>
  </si>
  <si>
    <t>Uniforme</t>
  </si>
  <si>
    <t>EPI's</t>
  </si>
  <si>
    <t>Equipamento</t>
  </si>
  <si>
    <t>MÓDULO 6 - CUSTOS INDIRETOS, TRIBUTOS E LUCRO</t>
  </si>
  <si>
    <t>Custo Indireto - É um custo no qual a administração não pode intervir</t>
  </si>
  <si>
    <t>Tributos - a administração não pode intervir - verificar histórico de contratação</t>
  </si>
  <si>
    <t>VALOR POR POSTO</t>
  </si>
  <si>
    <t>VALOR TOTAL POR POSTO</t>
  </si>
  <si>
    <t>Posto</t>
  </si>
  <si>
    <t>Modulo</t>
  </si>
  <si>
    <t>Valor por Posto</t>
  </si>
  <si>
    <t>Agente de Portaria 12x36 Diurno</t>
  </si>
  <si>
    <t>Agente de Portaria 12x36 Noturno</t>
  </si>
  <si>
    <t>Agente de Portaria 44h Semanais</t>
  </si>
  <si>
    <t>ANEXO MÓDULO V  (PLANILHA DE CUSTO E FORMAÇÃO DE PREÇO) - UNIFORME</t>
  </si>
  <si>
    <t>UNIFORME</t>
  </si>
  <si>
    <t>Agente de Portaria  (44h semanais)                (01 Empregado)</t>
  </si>
  <si>
    <t>Agente de Portaria 12x36 (Diurno)              (04 Empregado)</t>
  </si>
  <si>
    <t>Agente de Portaria 12x36 (Noturno)                       (08 Empregados)</t>
  </si>
  <si>
    <t>Artifice                                   (01 Empregado)</t>
  </si>
  <si>
    <t>Jardineiro Roçador (02 Empregados)</t>
  </si>
  <si>
    <t>Operário Rural (02 Empregados)</t>
  </si>
  <si>
    <t>Quantidade Total</t>
  </si>
  <si>
    <t>Valor Untário Médio</t>
  </si>
  <si>
    <t>Valor TOTAL</t>
  </si>
  <si>
    <t>Camisas de mangas curtas, em brim leve ou Oxford</t>
  </si>
  <si>
    <t>Calças, em brim leve ou Oxford</t>
  </si>
  <si>
    <t>Meias tipos soquete, em algodão</t>
  </si>
  <si>
    <t>Sapato tipo botina</t>
  </si>
  <si>
    <t>Cinto com fivela, em couro</t>
  </si>
  <si>
    <t>Boné confeccionado em tecido  de brim</t>
  </si>
  <si>
    <t>Capa de chuva.</t>
  </si>
  <si>
    <t>Camisa de manga comprida,  em tecido Brim</t>
  </si>
  <si>
    <t>Calcas  com cós elástico  e cordão,  em tecido Brim;</t>
  </si>
  <si>
    <t>Camisas tipo 'polo', branca, em Piquet, contendo bolso</t>
  </si>
  <si>
    <t>Calças de malha  ou jeans</t>
  </si>
  <si>
    <t>Sapato fechado antiderrapante em couro</t>
  </si>
  <si>
    <t>ANEXO MÓDULO V  (PLANILHA DE CUSTO E FORMAÇÃO DE PREÇO) - EPI'S</t>
  </si>
  <si>
    <t>Jardineiro Roçador</t>
  </si>
  <si>
    <t>Perneira de couro sintético ou de raspa de couro</t>
  </si>
  <si>
    <t>Jardineiro Roçador;                       Operário Rural</t>
  </si>
  <si>
    <t>Protetor facial acrilico para roçador</t>
  </si>
  <si>
    <t>Avental de raspa de couro</t>
  </si>
  <si>
    <t>Protetor auricular tipo plug</t>
  </si>
  <si>
    <t>Artifice;                    Jardineiro Roçador;                       Operário Rural;                Motorista Cat. D;                    Auxiliar de Almoxarifado; Encarregado de Serviços.</t>
  </si>
  <si>
    <t>Bota de segurança cano curto 24 cm  material PVC</t>
  </si>
  <si>
    <t xml:space="preserve">Artifice;                    Jardineiro Roçador;                       Operário Rural;               </t>
  </si>
  <si>
    <t>Óculos de lente incolor com proteção lateral</t>
  </si>
  <si>
    <t>Luva de vaqueta cano curto</t>
  </si>
  <si>
    <t>Boné especial para proteção de orelhas e nuca contra raios solares</t>
  </si>
  <si>
    <t>Bota de segurança  cano curto com biqueira em pvc</t>
  </si>
  <si>
    <t>Talabarte em Y</t>
  </si>
  <si>
    <t xml:space="preserve">Artifice;  </t>
  </si>
  <si>
    <t>Valor Total por empregado (Materiais e Equipamentos) - Anual</t>
  </si>
  <si>
    <t>Valor Total por empregado (Materiais e Equipamentos) - MENSAL</t>
  </si>
  <si>
    <t>ANEXO MÓDULO V  (PLANILHA DE CUSTO E FORMAÇÃO DE PREÇO) - MATERIAIS E EQUIPAMENTOS</t>
  </si>
  <si>
    <t>Valor unt</t>
  </si>
  <si>
    <t>Destinação por empregado</t>
  </si>
  <si>
    <t>Agente de Portaria  (44h semanais)</t>
  </si>
  <si>
    <t>Prancheta</t>
  </si>
  <si>
    <t>Agente de Portaria  (44h semanais);                                        Agente de Portaria 12x36 (Noturno);                         Motorista Categoria D;                                        Encarregado de Serviços</t>
  </si>
  <si>
    <t>Livro de ocorrência</t>
  </si>
  <si>
    <t>Agente de Portaria  (44h semanais);                             Agente de Portaria 12x36 (Noturno);                         Motorista Categoria D;                                        Encarregado de Serviços</t>
  </si>
  <si>
    <t>Lanterna de LED bateria recarregável</t>
  </si>
  <si>
    <t>Agente de Portaria  (44h semanais);                      Agente de Portaria 12x36 (Noturno)</t>
  </si>
  <si>
    <t>Caixa de ferramentas com 5 gavetas (pesquisa web)</t>
  </si>
  <si>
    <t>Teste elétrico (pesquisa web)</t>
  </si>
  <si>
    <t>Escova de aço</t>
  </si>
  <si>
    <t>Trena</t>
  </si>
  <si>
    <t>Jogo de chave phillips e fenda, Composto por 7 peças sendo:
- 4 Fenda
:: 5/16" x 6" (8 x 150mm)
:: 3/16" x 4" (5 x 100mm)
:: 1/4" x 5"  (6 x 125mm)
:: 1/8” x 3” (3,5 x 75 mm)
- 3 Phillips 
:: 1/4" x 4" (PH2 x 100mm)
:: 3/16" x 4" (PH1 x 100 mm)
:: 1/8” x 3” (PH0 x 75 mm)</t>
  </si>
  <si>
    <t>Conjunto</t>
  </si>
  <si>
    <t>Conjunto de chaves combinada , Kit Chave Combinada 12 Peças 6mm ao 22mm.
Medidas das Chaves: 6mm, 7mm, 8mm, 9mm, 10mm, 11mm, 12mm, 13mm,14mm, 17mm, 19mm e 22mm</t>
  </si>
  <si>
    <t>Colher de pedreiro</t>
  </si>
  <si>
    <t>Alicate De Pressão 10 Pol Com Bico Reto</t>
  </si>
  <si>
    <t>Espátula Aço Inox Lisa 4" - 101 mm Cabo de Madeira</t>
  </si>
  <si>
    <t>Martelo Unha Polido 29 Mm Com Cabo De Fibra</t>
  </si>
  <si>
    <t>Carrinho De Mão Com Chassi Metálico E Caçamba Metálica</t>
  </si>
  <si>
    <t>Artifice;                                                                       Jardineiro Roçador;                                                     Operário Rural.</t>
  </si>
  <si>
    <t>Pa De Bico Com Cabo de madeira 71cm</t>
  </si>
  <si>
    <t>Enxada Larga com cabo de madeira 150cm</t>
  </si>
  <si>
    <t>Alicate de bico 6" com cabo isolado para 1.000v</t>
  </si>
  <si>
    <t>Alicate   de carte 6" com cabo isolado   para 1.000v</t>
  </si>
  <si>
    <t>Alicate   de eletricista    8" cl cabo isolado   para  1.000v</t>
  </si>
  <si>
    <t>Alicate  amperímetro</t>
  </si>
  <si>
    <t>Escadas de 05 degraus em alumínio, tipo  cavalete, Altura aberta: 156.cm, Altura fechada: 169.cm, Altura do patamar: 110.cm</t>
  </si>
  <si>
    <t>Tesouras de jardinagem   para grama</t>
  </si>
  <si>
    <t>Tesouras de jardinagem para poda,  Lâmina de 12 cabo de madeira</t>
  </si>
  <si>
    <t>Ancinho  de grama 18 dentes</t>
  </si>
  <si>
    <t>Facão Tercado 70cm Aço Carbono 21pol</t>
  </si>
  <si>
    <t>Pazinha Larga Manual Para Horta Jardinagem</t>
  </si>
  <si>
    <t>Arco De Serra Fixo 12 Polegadas</t>
  </si>
  <si>
    <t>Lâmina Para Serra Manual 12 polegadas</t>
  </si>
  <si>
    <t>Jogo De Brocas Aço Rápido 15 Peças De 1,5 A 12mm</t>
  </si>
  <si>
    <t>Jogo</t>
  </si>
  <si>
    <t>Jogo de brocas para concreto com ponta de metal duro/vídea 3 mm a 12 mm com 8 peças</t>
  </si>
  <si>
    <t>Jogo de chave  Philips , 3 Chaves De Fenda Ponta Chata 3x75, 5x100, 6x150mm,3 Chaves De Fenda Ponta Philips 3x150, 5x100, 6x150mm.</t>
  </si>
  <si>
    <t>Jogo com 2 Chaves Ajustáveis , tamanhos, 10 polegadas; Cabo emborrachado, confortável e aderente</t>
  </si>
  <si>
    <t>Jogo com 2 Chaves Ajustáveis , tamanho, 6 polegadas; Cabo emborrachado, confortável e aderente</t>
  </si>
  <si>
    <t>Caneta teste 90.000v (sensor   de tensão).</t>
  </si>
  <si>
    <t>Aspersor Oscilante Para Engate Rápido</t>
  </si>
  <si>
    <t>Mangueira de borracha flexível para jardim de 1/2 polegada</t>
  </si>
  <si>
    <t>Metro</t>
  </si>
  <si>
    <t xml:space="preserve">Jardineiro Roçador </t>
  </si>
  <si>
    <t>Esguicho Para Mangueira Tipo Pistola</t>
  </si>
  <si>
    <t>Protetor De Roçagem Flexível 3M X 1.2M, tela de Nylon que retem os detritos que podem ser lançados durante a roçagem, fixação do protetor de roçagem no solo, é feita por 2 hastes de aço de alta resistência, comprimento: 3 Metros, altura 1,2 metro.(Pesquisa WEB)</t>
  </si>
  <si>
    <t>Fio para roçadeira sthil FS 220, fio de corte quadrado 3.0 mm x 312mm</t>
  </si>
  <si>
    <t>Rolo com 300 metros</t>
  </si>
  <si>
    <t>Lamina 2 Pontas Roçadeira Stihl Fs160/220 Furo 20mm</t>
  </si>
  <si>
    <t>Lima Chata 8 Com Cabo Plástico</t>
  </si>
  <si>
    <t xml:space="preserve">Lima para Motoserra 8" x 5/32" </t>
  </si>
  <si>
    <t xml:space="preserve">Rádio Comunicador </t>
  </si>
  <si>
    <t>Agentes de Portaria;                Encarregado de Serviços</t>
  </si>
  <si>
    <t>Motoserra de Médio   Porte,   com licença  de porte e uso  fornecido  pelo IBAMA</t>
  </si>
  <si>
    <t>Roçadeira com motor de 2 tempos.</t>
  </si>
  <si>
    <t xml:space="preserve">Data de Referência: </t>
  </si>
  <si>
    <t>GRUPO</t>
  </si>
  <si>
    <t>LOCAÇÃO</t>
  </si>
  <si>
    <t>CÓDIGO BRASILEIRO E OCUPAÇÕES - CBO</t>
  </si>
  <si>
    <t>QUANTIDADE DE EMPREGADOS POR POSTO</t>
  </si>
  <si>
    <t>VALOR ESTIMADO POR EMREGADO (MENSAL)</t>
  </si>
  <si>
    <t>VALOR ESTIMADO POR POSTO (MENSAL)</t>
  </si>
  <si>
    <t>VALOR ESTIMADO TOTAL (ANUAL)</t>
  </si>
  <si>
    <t>Campus 01</t>
  </si>
  <si>
    <t>Campus 02</t>
  </si>
  <si>
    <t>Campus 01 e 02</t>
  </si>
  <si>
    <t>Campus 01 e 02 Fazenda Experimental</t>
  </si>
  <si>
    <t>Fazenda Experimental</t>
  </si>
  <si>
    <t>3515-05</t>
  </si>
  <si>
    <t>VALOR TOTAL GLOBAL MENSAL ESTIMADO</t>
  </si>
  <si>
    <t>VALOR TOTAL GLOBAL ANUAL ESTIMADO</t>
  </si>
  <si>
    <t>Podador, sistema corte: lâmina, tipo motor: à combustão, potência motor:1.400 W, Cilindrada motor: 36,3 CC, tipo combustível: gasolina, comprimento lâmina:30 cm, aplicação: cerca Viva</t>
  </si>
  <si>
    <t>SUBTOTAL UNIFORME</t>
  </si>
  <si>
    <t>Técnico em Secretariado (02 Empregados)</t>
  </si>
  <si>
    <t>I - Remuneração</t>
  </si>
  <si>
    <t>II - Encargos e Benefícios</t>
  </si>
  <si>
    <t>III - Rescisão</t>
  </si>
  <si>
    <t>IV - Reposição do Profissional Ausente</t>
  </si>
  <si>
    <t>V - Insumos Diversos</t>
  </si>
  <si>
    <t>VI - Custos Indiretos, Tributos e Lucro</t>
  </si>
  <si>
    <t>Jardineiro / Roçador / Podador</t>
  </si>
  <si>
    <t>Supervisor de Serviços Gerais</t>
  </si>
  <si>
    <t>Licitação Nº 250/2022</t>
  </si>
  <si>
    <t>Auxilio Saúde</t>
  </si>
  <si>
    <t>Plano Odontologico</t>
  </si>
  <si>
    <t>Outros</t>
  </si>
  <si>
    <t>Assistencia Social e Familiar</t>
  </si>
  <si>
    <t>Nº do Processo: 23105.009114/2022-66</t>
  </si>
  <si>
    <t>Percentual de Multa será 4% conforme  Lei nº 13.932</t>
  </si>
  <si>
    <t>OUTROS (PROGRAMA DE QUALIFICAÇÃO PROFISSIONAL/AUXILIO SAÚDE/Plano Odontologic/Auxilio Funeral)</t>
  </si>
  <si>
    <t>Auxilio Funeral</t>
  </si>
  <si>
    <t>CONVENÇÃO COLETIVA DE TRABALHO 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</si>
</sst>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R$&quot;* #,##0.00_-;\-&quot;R$&quot;* #,##0.00_-;_-&quot;R$&quot;* &quot;-&quot;??_-;_-@"/>
    <numFmt numFmtId="165" formatCode="#,##0.00;[Red]#,##0.00"/>
    <numFmt numFmtId="166" formatCode="0.0%"/>
    <numFmt numFmtId="167" formatCode="0.0000"/>
    <numFmt numFmtId="168" formatCode="#,##0.0000_ ;\-#,##0.0000\ "/>
    <numFmt numFmtId="169" formatCode="_(* #,##0.00_);_(* \(#,##0.00\);_(* \-??_);_(@_)"/>
    <numFmt numFmtId="170" formatCode="_-&quot;R$&quot;\ * #,##0.00_-;\-&quot;R$&quot;\ * #,##0.00_-;_-&quot;R$&quot;\ * &quot;-&quot;??_-;_-@"/>
  </numFmts>
  <fonts count="43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0"/>
      <color theme="1"/>
      <name val="Open Sans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2"/>
      <color theme="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rgb="FF262626"/>
      <name val="Calibri"/>
      <family val="2"/>
    </font>
    <font>
      <sz val="12"/>
      <color rgb="FF2B2B2B"/>
      <name val="Calibri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A5A5A5"/>
        <bgColor rgb="FFA5A5A5"/>
      </patternFill>
    </fill>
    <fill>
      <patternFill patternType="solid">
        <fgColor theme="9" tint="0.39997558519241921"/>
        <bgColor rgb="FFD8D8D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EF2CB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4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65" fontId="8" fillId="0" borderId="28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5" fontId="8" fillId="0" borderId="33" xfId="0" applyNumberFormat="1" applyFont="1" applyBorder="1" applyAlignment="1">
      <alignment horizontal="center" vertical="center"/>
    </xf>
    <xf numFmtId="9" fontId="8" fillId="0" borderId="33" xfId="0" applyNumberFormat="1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65" fontId="8" fillId="0" borderId="36" xfId="0" applyNumberFormat="1" applyFont="1" applyBorder="1" applyAlignment="1">
      <alignment horizontal="center" vertical="center"/>
    </xf>
    <xf numFmtId="9" fontId="8" fillId="0" borderId="36" xfId="0" applyNumberFormat="1" applyFont="1" applyBorder="1" applyAlignment="1">
      <alignment horizontal="center" vertical="center"/>
    </xf>
    <xf numFmtId="165" fontId="3" fillId="0" borderId="37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0" fontId="8" fillId="0" borderId="36" xfId="0" applyNumberFormat="1" applyFont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66" fontId="3" fillId="3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8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8" fillId="0" borderId="0" xfId="0" applyNumberFormat="1" applyFont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vertical="center" wrapText="1"/>
    </xf>
    <xf numFmtId="0" fontId="15" fillId="6" borderId="27" xfId="0" applyFont="1" applyFill="1" applyBorder="1" applyAlignment="1">
      <alignment horizontal="center" vertical="center"/>
    </xf>
    <xf numFmtId="2" fontId="15" fillId="6" borderId="29" xfId="0" applyNumberFormat="1" applyFont="1" applyFill="1" applyBorder="1" applyAlignment="1">
      <alignment horizontal="center" vertical="center"/>
    </xf>
    <xf numFmtId="2" fontId="15" fillId="7" borderId="27" xfId="0" applyNumberFormat="1" applyFont="1" applyFill="1" applyBorder="1" applyAlignment="1">
      <alignment horizontal="center" vertical="center"/>
    </xf>
    <xf numFmtId="2" fontId="15" fillId="7" borderId="29" xfId="0" applyNumberFormat="1" applyFont="1" applyFill="1" applyBorder="1" applyAlignment="1">
      <alignment horizontal="center" vertical="center"/>
    </xf>
    <xf numFmtId="2" fontId="15" fillId="5" borderId="27" xfId="0" applyNumberFormat="1" applyFont="1" applyFill="1" applyBorder="1" applyAlignment="1">
      <alignment horizontal="center" vertical="center"/>
    </xf>
    <xf numFmtId="164" fontId="1" fillId="7" borderId="29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0" fontId="1" fillId="7" borderId="29" xfId="0" applyFont="1" applyFill="1" applyBorder="1"/>
    <xf numFmtId="0" fontId="16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vertical="center" wrapText="1"/>
    </xf>
    <xf numFmtId="0" fontId="15" fillId="6" borderId="30" xfId="0" applyFont="1" applyFill="1" applyBorder="1" applyAlignment="1">
      <alignment horizontal="center" vertical="center"/>
    </xf>
    <xf numFmtId="2" fontId="15" fillId="6" borderId="31" xfId="0" applyNumberFormat="1" applyFont="1" applyFill="1" applyBorder="1" applyAlignment="1">
      <alignment horizontal="center" vertical="center"/>
    </xf>
    <xf numFmtId="2" fontId="15" fillId="7" borderId="30" xfId="0" applyNumberFormat="1" applyFont="1" applyFill="1" applyBorder="1" applyAlignment="1">
      <alignment horizontal="center" vertical="center"/>
    </xf>
    <xf numFmtId="2" fontId="15" fillId="7" borderId="31" xfId="0" applyNumberFormat="1" applyFont="1" applyFill="1" applyBorder="1" applyAlignment="1">
      <alignment horizontal="center" vertical="center"/>
    </xf>
    <xf numFmtId="2" fontId="15" fillId="5" borderId="30" xfId="0" applyNumberFormat="1" applyFont="1" applyFill="1" applyBorder="1" applyAlignment="1">
      <alignment horizontal="center" vertical="center"/>
    </xf>
    <xf numFmtId="164" fontId="1" fillId="7" borderId="31" xfId="0" applyNumberFormat="1" applyFont="1" applyFill="1" applyBorder="1" applyAlignment="1">
      <alignment vertical="center"/>
    </xf>
    <xf numFmtId="164" fontId="1" fillId="5" borderId="31" xfId="0" applyNumberFormat="1" applyFont="1" applyFill="1" applyBorder="1" applyAlignment="1">
      <alignment vertical="center"/>
    </xf>
    <xf numFmtId="0" fontId="1" fillId="7" borderId="31" xfId="0" applyFont="1" applyFill="1" applyBorder="1"/>
    <xf numFmtId="0" fontId="1" fillId="7" borderId="31" xfId="0" applyFont="1" applyFill="1" applyBorder="1" applyAlignment="1">
      <alignment vertical="center"/>
    </xf>
    <xf numFmtId="0" fontId="1" fillId="5" borderId="31" xfId="0" applyFont="1" applyFill="1" applyBorder="1"/>
    <xf numFmtId="0" fontId="15" fillId="0" borderId="35" xfId="0" applyFont="1" applyBorder="1" applyAlignment="1">
      <alignment horizontal="center" vertical="center"/>
    </xf>
    <xf numFmtId="0" fontId="15" fillId="0" borderId="37" xfId="0" applyFont="1" applyBorder="1" applyAlignment="1">
      <alignment vertical="center" wrapText="1"/>
    </xf>
    <xf numFmtId="0" fontId="15" fillId="6" borderId="35" xfId="0" applyFont="1" applyFill="1" applyBorder="1" applyAlignment="1">
      <alignment horizontal="center" vertical="center"/>
    </xf>
    <xf numFmtId="2" fontId="15" fillId="6" borderId="37" xfId="0" applyNumberFormat="1" applyFont="1" applyFill="1" applyBorder="1" applyAlignment="1">
      <alignment horizontal="center" vertical="center"/>
    </xf>
    <xf numFmtId="2" fontId="15" fillId="7" borderId="35" xfId="0" applyNumberFormat="1" applyFont="1" applyFill="1" applyBorder="1" applyAlignment="1">
      <alignment horizontal="center"/>
    </xf>
    <xf numFmtId="2" fontId="15" fillId="7" borderId="37" xfId="0" applyNumberFormat="1" applyFont="1" applyFill="1" applyBorder="1" applyAlignment="1">
      <alignment horizontal="center" vertical="center"/>
    </xf>
    <xf numFmtId="2" fontId="15" fillId="5" borderId="35" xfId="0" applyNumberFormat="1" applyFont="1" applyFill="1" applyBorder="1" applyAlignment="1">
      <alignment horizontal="center"/>
    </xf>
    <xf numFmtId="164" fontId="1" fillId="7" borderId="37" xfId="0" applyNumberFormat="1" applyFont="1" applyFill="1" applyBorder="1" applyAlignment="1">
      <alignment vertical="center"/>
    </xf>
    <xf numFmtId="2" fontId="15" fillId="5" borderId="35" xfId="0" applyNumberFormat="1" applyFont="1" applyFill="1" applyBorder="1" applyAlignment="1">
      <alignment horizontal="center" vertical="center"/>
    </xf>
    <xf numFmtId="164" fontId="1" fillId="5" borderId="37" xfId="0" applyNumberFormat="1" applyFont="1" applyFill="1" applyBorder="1" applyAlignment="1">
      <alignment vertical="center"/>
    </xf>
    <xf numFmtId="0" fontId="1" fillId="7" borderId="35" xfId="0" applyFont="1" applyFill="1" applyBorder="1"/>
    <xf numFmtId="0" fontId="1" fillId="7" borderId="37" xfId="0" applyFont="1" applyFill="1" applyBorder="1"/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2" fontId="13" fillId="0" borderId="50" xfId="0" applyNumberFormat="1" applyFont="1" applyBorder="1" applyAlignment="1">
      <alignment horizontal="center" vertical="center"/>
    </xf>
    <xf numFmtId="164" fontId="13" fillId="0" borderId="52" xfId="0" applyNumberFormat="1" applyFont="1" applyBorder="1" applyAlignment="1">
      <alignment horizontal="center" vertical="center"/>
    </xf>
    <xf numFmtId="170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3" fillId="3" borderId="1" xfId="0" applyNumberFormat="1" applyFont="1" applyFill="1" applyBorder="1" applyAlignment="1">
      <alignment vertical="center"/>
    </xf>
    <xf numFmtId="169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165" fontId="20" fillId="6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6" borderId="1" xfId="0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70" fontId="1" fillId="0" borderId="1" xfId="0" applyNumberFormat="1" applyFont="1" applyBorder="1"/>
    <xf numFmtId="0" fontId="4" fillId="6" borderId="1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2" fillId="5" borderId="54" xfId="0" applyFont="1" applyFill="1" applyBorder="1" applyAlignment="1">
      <alignment vertical="center"/>
    </xf>
    <xf numFmtId="0" fontId="12" fillId="5" borderId="55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0" fontId="17" fillId="4" borderId="1" xfId="0" applyNumberFormat="1" applyFont="1" applyFill="1" applyBorder="1" applyAlignment="1">
      <alignment horizontal="left" vertical="center" wrapText="1"/>
    </xf>
    <xf numFmtId="2" fontId="15" fillId="7" borderId="60" xfId="0" applyNumberFormat="1" applyFont="1" applyFill="1" applyBorder="1" applyAlignment="1">
      <alignment horizontal="center" vertical="center"/>
    </xf>
    <xf numFmtId="0" fontId="1" fillId="5" borderId="29" xfId="0" applyFont="1" applyFill="1" applyBorder="1"/>
    <xf numFmtId="0" fontId="23" fillId="0" borderId="1" xfId="0" applyFont="1" applyBorder="1" applyAlignment="1">
      <alignment vertical="center" wrapText="1"/>
    </xf>
    <xf numFmtId="2" fontId="15" fillId="7" borderId="6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2" fontId="17" fillId="0" borderId="1" xfId="0" applyNumberFormat="1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/>
    </xf>
    <xf numFmtId="2" fontId="13" fillId="0" borderId="51" xfId="0" applyNumberFormat="1" applyFont="1" applyBorder="1" applyAlignment="1">
      <alignment horizontal="center" vertical="center"/>
    </xf>
    <xf numFmtId="0" fontId="18" fillId="0" borderId="7" xfId="0" applyFont="1" applyBorder="1"/>
    <xf numFmtId="0" fontId="18" fillId="0" borderId="23" xfId="0" applyFont="1" applyBorder="1"/>
    <xf numFmtId="0" fontId="2" fillId="2" borderId="61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170" fontId="17" fillId="4" borderId="1" xfId="0" applyNumberFormat="1" applyFont="1" applyFill="1" applyBorder="1" applyAlignment="1">
      <alignment horizontal="center" vertical="center"/>
    </xf>
    <xf numFmtId="2" fontId="17" fillId="8" borderId="61" xfId="0" applyNumberFormat="1" applyFont="1" applyFill="1" applyBorder="1" applyAlignment="1">
      <alignment horizontal="center" vertical="center"/>
    </xf>
    <xf numFmtId="2" fontId="17" fillId="8" borderId="31" xfId="0" applyNumberFormat="1" applyFont="1" applyFill="1" applyBorder="1" applyAlignment="1">
      <alignment horizontal="center" vertical="center"/>
    </xf>
    <xf numFmtId="2" fontId="17" fillId="0" borderId="30" xfId="0" applyNumberFormat="1" applyFont="1" applyBorder="1" applyAlignment="1">
      <alignment horizontal="center" vertical="center"/>
    </xf>
    <xf numFmtId="2" fontId="17" fillId="0" borderId="31" xfId="0" applyNumberFormat="1" applyFont="1" applyBorder="1" applyAlignment="1">
      <alignment horizontal="center" vertical="center"/>
    </xf>
    <xf numFmtId="2" fontId="17" fillId="8" borderId="30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wrapText="1"/>
    </xf>
    <xf numFmtId="2" fontId="17" fillId="8" borderId="61" xfId="0" applyNumberFormat="1" applyFont="1" applyFill="1" applyBorder="1" applyAlignment="1">
      <alignment horizontal="center" vertical="center" wrapText="1"/>
    </xf>
    <xf numFmtId="2" fontId="17" fillId="8" borderId="31" xfId="0" applyNumberFormat="1" applyFont="1" applyFill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 wrapText="1"/>
    </xf>
    <xf numFmtId="2" fontId="17" fillId="0" borderId="31" xfId="0" applyNumberFormat="1" applyFont="1" applyBorder="1" applyAlignment="1">
      <alignment horizontal="center" vertical="center" wrapText="1"/>
    </xf>
    <xf numFmtId="2" fontId="17" fillId="8" borderId="30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0" fontId="12" fillId="0" borderId="41" xfId="0" applyNumberFormat="1" applyFont="1" applyBorder="1" applyAlignment="1">
      <alignment horizontal="center" vertical="center"/>
    </xf>
    <xf numFmtId="2" fontId="15" fillId="0" borderId="51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8" fillId="2" borderId="1" xfId="0" applyFont="1" applyFill="1" applyBorder="1" applyAlignment="1">
      <alignment horizontal="center" vertical="center" textRotation="90"/>
    </xf>
    <xf numFmtId="0" fontId="28" fillId="2" borderId="1" xfId="0" applyFont="1" applyFill="1" applyBorder="1" applyAlignment="1">
      <alignment horizontal="center" vertical="center" textRotation="90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2" fillId="10" borderId="64" xfId="0" applyNumberFormat="1" applyFont="1" applyFill="1" applyBorder="1" applyAlignment="1">
      <alignment vertical="center"/>
    </xf>
    <xf numFmtId="2" fontId="17" fillId="8" borderId="5" xfId="0" applyNumberFormat="1" applyFont="1" applyFill="1" applyBorder="1" applyAlignment="1">
      <alignment horizontal="center" vertical="center"/>
    </xf>
    <xf numFmtId="2" fontId="17" fillId="8" borderId="65" xfId="0" applyNumberFormat="1" applyFont="1" applyFill="1" applyBorder="1" applyAlignment="1">
      <alignment horizontal="center" vertical="center"/>
    </xf>
    <xf numFmtId="2" fontId="17" fillId="0" borderId="53" xfId="0" applyNumberFormat="1" applyFont="1" applyBorder="1" applyAlignment="1">
      <alignment horizontal="center" vertical="center"/>
    </xf>
    <xf numFmtId="2" fontId="17" fillId="0" borderId="65" xfId="0" applyNumberFormat="1" applyFont="1" applyBorder="1" applyAlignment="1">
      <alignment horizontal="center" vertical="center"/>
    </xf>
    <xf numFmtId="2" fontId="17" fillId="8" borderId="53" xfId="0" applyNumberFormat="1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vertical="center" wrapText="1"/>
    </xf>
    <xf numFmtId="0" fontId="17" fillId="4" borderId="33" xfId="0" applyFont="1" applyFill="1" applyBorder="1" applyAlignment="1">
      <alignment horizontal="center" vertical="center"/>
    </xf>
    <xf numFmtId="170" fontId="17" fillId="4" borderId="33" xfId="0" applyNumberFormat="1" applyFont="1" applyFill="1" applyBorder="1" applyAlignment="1">
      <alignment horizontal="center" vertical="center"/>
    </xf>
    <xf numFmtId="170" fontId="17" fillId="4" borderId="33" xfId="0" applyNumberFormat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5" fillId="6" borderId="66" xfId="0" applyFont="1" applyFill="1" applyBorder="1" applyAlignment="1">
      <alignment horizontal="center" vertical="center"/>
    </xf>
    <xf numFmtId="0" fontId="17" fillId="4" borderId="66" xfId="0" applyFont="1" applyFill="1" applyBorder="1" applyAlignment="1">
      <alignment vertical="center" wrapText="1"/>
    </xf>
    <xf numFmtId="0" fontId="17" fillId="4" borderId="66" xfId="0" applyFont="1" applyFill="1" applyBorder="1" applyAlignment="1">
      <alignment horizontal="center" vertical="center"/>
    </xf>
    <xf numFmtId="170" fontId="17" fillId="4" borderId="66" xfId="0" applyNumberFormat="1" applyFont="1" applyFill="1" applyBorder="1" applyAlignment="1">
      <alignment horizontal="center" vertical="center"/>
    </xf>
    <xf numFmtId="170" fontId="17" fillId="4" borderId="66" xfId="0" applyNumberFormat="1" applyFont="1" applyFill="1" applyBorder="1" applyAlignment="1">
      <alignment horizontal="left" vertical="center" wrapText="1"/>
    </xf>
    <xf numFmtId="2" fontId="17" fillId="4" borderId="33" xfId="0" applyNumberFormat="1" applyFont="1" applyFill="1" applyBorder="1" applyAlignment="1">
      <alignment horizontal="center" vertical="center"/>
    </xf>
    <xf numFmtId="2" fontId="17" fillId="4" borderId="66" xfId="0" applyNumberFormat="1" applyFont="1" applyFill="1" applyBorder="1" applyAlignment="1">
      <alignment horizontal="center" vertical="center"/>
    </xf>
    <xf numFmtId="170" fontId="1" fillId="0" borderId="33" xfId="0" applyNumberFormat="1" applyFont="1" applyBorder="1"/>
    <xf numFmtId="0" fontId="15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wrapText="1"/>
    </xf>
    <xf numFmtId="2" fontId="15" fillId="0" borderId="33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170" fontId="34" fillId="0" borderId="66" xfId="0" applyNumberFormat="1" applyFont="1" applyBorder="1"/>
    <xf numFmtId="0" fontId="35" fillId="2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/>
    <xf numFmtId="0" fontId="8" fillId="0" borderId="0" xfId="0" applyFont="1" applyAlignment="1">
      <alignment horizontal="center" vertical="center"/>
    </xf>
    <xf numFmtId="0" fontId="39" fillId="0" borderId="5" xfId="0" applyFont="1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165" fontId="3" fillId="0" borderId="41" xfId="0" applyNumberFormat="1" applyFont="1" applyBorder="1" applyAlignment="1">
      <alignment horizontal="center" vertical="center"/>
    </xf>
    <xf numFmtId="165" fontId="8" fillId="0" borderId="41" xfId="0" applyNumberFormat="1" applyFont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 wrapText="1"/>
    </xf>
    <xf numFmtId="164" fontId="8" fillId="0" borderId="41" xfId="0" applyNumberFormat="1" applyFont="1" applyBorder="1" applyAlignment="1">
      <alignment horizontal="center" vertical="center"/>
    </xf>
    <xf numFmtId="164" fontId="3" fillId="10" borderId="5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/>
    <xf numFmtId="0" fontId="6" fillId="0" borderId="23" xfId="0" applyFont="1" applyBorder="1"/>
    <xf numFmtId="0" fontId="3" fillId="3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6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8" xfId="0" applyFont="1" applyBorder="1"/>
    <xf numFmtId="0" fontId="8" fillId="0" borderId="9" xfId="0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5" xfId="0" applyFont="1" applyBorder="1"/>
    <xf numFmtId="0" fontId="7" fillId="0" borderId="0" xfId="0" applyFont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6" fillId="0" borderId="70" xfId="0" applyFont="1" applyBorder="1"/>
    <xf numFmtId="0" fontId="6" fillId="0" borderId="71" xfId="0" applyFont="1" applyBorder="1"/>
    <xf numFmtId="0" fontId="6" fillId="0" borderId="56" xfId="0" applyFont="1" applyBorder="1"/>
    <xf numFmtId="0" fontId="6" fillId="0" borderId="48" xfId="0" applyFont="1" applyBorder="1"/>
    <xf numFmtId="0" fontId="8" fillId="0" borderId="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 wrapText="1"/>
    </xf>
    <xf numFmtId="0" fontId="6" fillId="0" borderId="41" xfId="0" applyFont="1" applyBorder="1"/>
    <xf numFmtId="0" fontId="19" fillId="8" borderId="2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6" fillId="0" borderId="17" xfId="0" applyFont="1" applyBorder="1"/>
    <xf numFmtId="0" fontId="13" fillId="2" borderId="42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13" fillId="2" borderId="43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13" fillId="2" borderId="47" xfId="0" applyFont="1" applyFill="1" applyBorder="1" applyAlignment="1">
      <alignment horizontal="center" vertical="center" wrapText="1"/>
    </xf>
    <xf numFmtId="0" fontId="6" fillId="0" borderId="49" xfId="0" applyFont="1" applyBorder="1"/>
    <xf numFmtId="0" fontId="3" fillId="3" borderId="3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35" fillId="0" borderId="66" xfId="0" applyFont="1" applyBorder="1" applyAlignment="1">
      <alignment horizontal="right" vertical="center"/>
    </xf>
    <xf numFmtId="0" fontId="0" fillId="0" borderId="66" xfId="0" applyFont="1" applyBorder="1" applyAlignment="1">
      <alignment horizontal="right"/>
    </xf>
    <xf numFmtId="0" fontId="18" fillId="0" borderId="2" xfId="0" applyFont="1" applyBorder="1" applyAlignment="1">
      <alignment horizontal="center"/>
    </xf>
    <xf numFmtId="0" fontId="22" fillId="9" borderId="2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6" fillId="0" borderId="58" xfId="0" applyFont="1" applyBorder="1"/>
    <xf numFmtId="0" fontId="12" fillId="2" borderId="33" xfId="0" applyFont="1" applyFill="1" applyBorder="1" applyAlignment="1">
      <alignment horizontal="center" vertical="center" textRotation="90" wrapText="1"/>
    </xf>
    <xf numFmtId="0" fontId="12" fillId="2" borderId="3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10" borderId="67" xfId="0" applyFont="1" applyFill="1" applyBorder="1" applyAlignment="1">
      <alignment horizontal="center" vertical="center"/>
    </xf>
    <xf numFmtId="0" fontId="2" fillId="10" borderId="68" xfId="0" applyFont="1" applyFill="1" applyBorder="1" applyAlignment="1">
      <alignment horizontal="center" vertical="center"/>
    </xf>
    <xf numFmtId="0" fontId="3" fillId="10" borderId="72" xfId="0" applyFont="1" applyFill="1" applyBorder="1" applyAlignment="1">
      <alignment horizontal="center" vertical="center"/>
    </xf>
    <xf numFmtId="0" fontId="3" fillId="10" borderId="7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2" fillId="0" borderId="0" xfId="0" applyFont="1" applyAlignment="1"/>
    <xf numFmtId="0" fontId="31" fillId="0" borderId="0" xfId="0" applyFont="1" applyAlignment="1">
      <alignment horizontal="center" vertical="center"/>
    </xf>
    <xf numFmtId="0" fontId="30" fillId="0" borderId="0" xfId="0" applyFont="1" applyAlignment="1"/>
    <xf numFmtId="0" fontId="31" fillId="0" borderId="1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8" fillId="0" borderId="56" xfId="0" applyFont="1" applyBorder="1" applyAlignment="1">
      <alignment horizontal="center" vertical="center" wrapText="1"/>
    </xf>
    <xf numFmtId="0" fontId="27" fillId="6" borderId="33" xfId="0" applyFont="1" applyFill="1" applyBorder="1" applyAlignment="1">
      <alignment horizontal="center" vertical="center" wrapText="1"/>
    </xf>
    <xf numFmtId="0" fontId="6" fillId="0" borderId="63" xfId="0" applyFont="1" applyBorder="1"/>
    <xf numFmtId="0" fontId="4" fillId="0" borderId="47" xfId="0" applyFont="1" applyBorder="1" applyAlignment="1">
      <alignment horizontal="left" vertical="center" wrapText="1"/>
    </xf>
    <xf numFmtId="164" fontId="42" fillId="11" borderId="1" xfId="0" applyNumberFormat="1" applyFont="1" applyFill="1" applyBorder="1" applyAlignment="1">
      <alignment horizontal="center" vertical="center"/>
    </xf>
    <xf numFmtId="164" fontId="39" fillId="11" borderId="1" xfId="0" applyNumberFormat="1" applyFont="1" applyFill="1" applyBorder="1" applyAlignment="1">
      <alignment horizontal="center" vertical="center"/>
    </xf>
    <xf numFmtId="164" fontId="42" fillId="11" borderId="33" xfId="0" applyNumberFormat="1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/>
    </xf>
    <xf numFmtId="170" fontId="40" fillId="13" borderId="1" xfId="0" applyNumberFormat="1" applyFont="1" applyFill="1" applyBorder="1" applyAlignment="1">
      <alignment horizontal="center" vertical="center"/>
    </xf>
    <xf numFmtId="170" fontId="40" fillId="13" borderId="1" xfId="0" applyNumberFormat="1" applyFont="1" applyFill="1" applyBorder="1" applyAlignment="1">
      <alignment horizontal="center" vertical="center" wrapText="1"/>
    </xf>
    <xf numFmtId="170" fontId="40" fillId="13" borderId="33" xfId="0" applyNumberFormat="1" applyFont="1" applyFill="1" applyBorder="1" applyAlignment="1">
      <alignment horizontal="center" vertical="center"/>
    </xf>
    <xf numFmtId="170" fontId="40" fillId="13" borderId="66" xfId="0" applyNumberFormat="1" applyFont="1" applyFill="1" applyBorder="1" applyAlignment="1">
      <alignment horizontal="center" vertical="center"/>
    </xf>
    <xf numFmtId="170" fontId="17" fillId="13" borderId="6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1"/>
  <sheetViews>
    <sheetView view="pageBreakPreview" zoomScale="70" zoomScaleNormal="70" zoomScaleSheetLayoutView="70" workbookViewId="0">
      <selection activeCell="C529" sqref="C529"/>
    </sheetView>
  </sheetViews>
  <sheetFormatPr defaultColWidth="12.625" defaultRowHeight="15" customHeight="1"/>
  <cols>
    <col min="1" max="1" width="31.375" customWidth="1"/>
    <col min="2" max="2" width="18.125" customWidth="1"/>
    <col min="3" max="3" width="19.5" customWidth="1"/>
    <col min="4" max="4" width="20.75" customWidth="1"/>
    <col min="5" max="5" width="15.25" customWidth="1"/>
    <col min="6" max="6" width="14.875" customWidth="1"/>
    <col min="7" max="7" width="13.75" customWidth="1"/>
    <col min="8" max="8" width="10.375" customWidth="1"/>
    <col min="9" max="9" width="11.75" customWidth="1"/>
    <col min="10" max="10" width="11.125" customWidth="1"/>
    <col min="11" max="11" width="11.25" customWidth="1"/>
    <col min="12" max="12" width="9.25" customWidth="1"/>
    <col min="13" max="13" width="10.125" customWidth="1"/>
    <col min="14" max="21" width="8" customWidth="1"/>
    <col min="22" max="22" width="10.625" customWidth="1"/>
    <col min="23" max="28" width="8" customWidth="1"/>
  </cols>
  <sheetData>
    <row r="1" spans="1:28" ht="24" customHeight="1">
      <c r="A1" s="274" t="s">
        <v>0</v>
      </c>
      <c r="B1" s="253"/>
      <c r="C1" s="253"/>
      <c r="D1" s="253"/>
      <c r="E1" s="253"/>
      <c r="F1" s="253"/>
      <c r="G1" s="253"/>
      <c r="H1" s="253"/>
      <c r="I1" s="6"/>
      <c r="J1" s="6"/>
      <c r="K1" s="6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24" customHeight="1">
      <c r="A3" s="254" t="s">
        <v>27</v>
      </c>
      <c r="B3" s="253"/>
      <c r="C3" s="253"/>
      <c r="D3" s="253"/>
      <c r="E3" s="253"/>
      <c r="F3" s="253"/>
      <c r="G3" s="253"/>
      <c r="H3" s="253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24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24" customHeight="1">
      <c r="A5" s="275" t="s">
        <v>28</v>
      </c>
      <c r="B5" s="276"/>
      <c r="C5" s="276"/>
      <c r="D5" s="276"/>
      <c r="E5" s="276"/>
      <c r="F5" s="276"/>
      <c r="G5" s="277"/>
      <c r="H5" s="6"/>
      <c r="I5" s="6"/>
      <c r="J5" s="6"/>
      <c r="K5" s="6"/>
      <c r="L5" s="6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ht="57" customHeight="1">
      <c r="A6" s="242" t="s">
        <v>29</v>
      </c>
      <c r="B6" s="247"/>
      <c r="C6" s="338" t="s">
        <v>381</v>
      </c>
      <c r="D6" s="278"/>
      <c r="E6" s="278"/>
      <c r="F6" s="278"/>
      <c r="G6" s="279"/>
      <c r="H6" s="6"/>
      <c r="I6" s="6"/>
      <c r="J6" s="6"/>
      <c r="K6" s="6"/>
      <c r="L6" s="6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56.25" customHeight="1">
      <c r="A7" s="8" t="s">
        <v>30</v>
      </c>
      <c r="B7" s="9"/>
      <c r="C7" s="338" t="s">
        <v>381</v>
      </c>
      <c r="D7" s="278"/>
      <c r="E7" s="278"/>
      <c r="F7" s="278"/>
      <c r="G7" s="279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63.75" customHeight="1">
      <c r="A8" s="8" t="s">
        <v>31</v>
      </c>
      <c r="B8" s="9"/>
      <c r="C8" s="338" t="s">
        <v>381</v>
      </c>
      <c r="D8" s="278"/>
      <c r="E8" s="278"/>
      <c r="F8" s="278"/>
      <c r="G8" s="279"/>
      <c r="H8" s="6"/>
      <c r="I8" s="6"/>
      <c r="J8" s="6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39.75" customHeight="1">
      <c r="A9" s="10" t="s">
        <v>32</v>
      </c>
      <c r="B9" s="9"/>
      <c r="C9" s="338" t="s">
        <v>381</v>
      </c>
      <c r="D9" s="278"/>
      <c r="E9" s="278"/>
      <c r="F9" s="278"/>
      <c r="G9" s="279"/>
      <c r="H9" s="11"/>
      <c r="I9" s="11"/>
      <c r="J9" s="6"/>
      <c r="K9" s="6"/>
      <c r="L9" s="6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ht="38.25" customHeight="1">
      <c r="A10" s="8" t="s">
        <v>17</v>
      </c>
      <c r="B10" s="9"/>
      <c r="C10" s="338" t="s">
        <v>381</v>
      </c>
      <c r="D10" s="278"/>
      <c r="E10" s="278"/>
      <c r="F10" s="278"/>
      <c r="G10" s="279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ht="36" customHeight="1">
      <c r="A11" s="8" t="s">
        <v>19</v>
      </c>
      <c r="B11" s="9"/>
      <c r="C11" s="338" t="s">
        <v>381</v>
      </c>
      <c r="D11" s="278"/>
      <c r="E11" s="278"/>
      <c r="F11" s="278"/>
      <c r="G11" s="279"/>
      <c r="H11" s="6"/>
      <c r="I11" s="6"/>
      <c r="J11" s="6"/>
      <c r="K11" s="6"/>
      <c r="L11" s="6"/>
      <c r="M11" s="6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ht="35.25" customHeight="1">
      <c r="A12" s="8" t="s">
        <v>33</v>
      </c>
      <c r="B12" s="9"/>
      <c r="C12" s="338" t="s">
        <v>381</v>
      </c>
      <c r="D12" s="278"/>
      <c r="E12" s="278"/>
      <c r="F12" s="278"/>
      <c r="G12" s="279"/>
      <c r="H12" s="11"/>
      <c r="I12" s="11"/>
      <c r="J12" s="6"/>
      <c r="K12" s="6"/>
      <c r="L12" s="6"/>
      <c r="M12" s="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ht="35.25" customHeight="1">
      <c r="A13" s="8" t="s">
        <v>34</v>
      </c>
      <c r="B13" s="9"/>
      <c r="C13" s="338" t="s">
        <v>381</v>
      </c>
      <c r="D13" s="278"/>
      <c r="E13" s="278"/>
      <c r="F13" s="278"/>
      <c r="G13" s="279"/>
      <c r="H13" s="6"/>
      <c r="I13" s="6"/>
      <c r="J13" s="6"/>
      <c r="K13" s="6"/>
      <c r="L13" s="6"/>
      <c r="M13" s="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ht="36.75" customHeight="1">
      <c r="A14" s="8" t="s">
        <v>371</v>
      </c>
      <c r="B14" s="9"/>
      <c r="C14" s="338" t="s">
        <v>381</v>
      </c>
      <c r="D14" s="278"/>
      <c r="E14" s="278"/>
      <c r="F14" s="278"/>
      <c r="G14" s="279"/>
      <c r="H14" s="6"/>
      <c r="I14" s="6"/>
      <c r="J14" s="6"/>
      <c r="K14" s="6"/>
      <c r="L14" s="6"/>
      <c r="M14" s="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ht="24" hidden="1" customHeight="1">
      <c r="A15" s="6"/>
      <c r="B15" s="1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ht="24" hidden="1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ht="24" hidden="1" customHeight="1">
      <c r="A17" s="262" t="s">
        <v>35</v>
      </c>
      <c r="B17" s="260"/>
      <c r="C17" s="260"/>
      <c r="D17" s="260"/>
      <c r="E17" s="269"/>
      <c r="F17" s="270" t="s">
        <v>36</v>
      </c>
      <c r="G17" s="271"/>
      <c r="H17" s="272"/>
      <c r="I17" s="6"/>
      <c r="J17" s="6"/>
      <c r="K17" s="6"/>
      <c r="L17" s="6"/>
      <c r="M17" s="6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 ht="24" hidden="1" customHeight="1">
      <c r="A18" s="13" t="s">
        <v>37</v>
      </c>
      <c r="B18" s="14" t="s">
        <v>38</v>
      </c>
      <c r="C18" s="14" t="s">
        <v>39</v>
      </c>
      <c r="D18" s="14" t="s">
        <v>40</v>
      </c>
      <c r="E18" s="15" t="s">
        <v>41</v>
      </c>
      <c r="F18" s="273"/>
      <c r="G18" s="253"/>
      <c r="H18" s="265"/>
      <c r="I18" s="6"/>
      <c r="J18" s="6"/>
      <c r="K18" s="6"/>
      <c r="L18" s="6"/>
      <c r="M18" s="6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ht="24" hidden="1" customHeight="1">
      <c r="A19" s="16" t="s">
        <v>42</v>
      </c>
      <c r="B19" s="17">
        <v>0</v>
      </c>
      <c r="C19" s="18">
        <v>0.3</v>
      </c>
      <c r="D19" s="17">
        <f>B19*C19</f>
        <v>0</v>
      </c>
      <c r="E19" s="19">
        <f>B19+D19</f>
        <v>0</v>
      </c>
      <c r="F19" s="266"/>
      <c r="G19" s="267"/>
      <c r="H19" s="268"/>
      <c r="I19" s="6"/>
      <c r="J19" s="6"/>
      <c r="K19" s="6"/>
      <c r="L19" s="6"/>
      <c r="M19" s="6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24" hidden="1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24" hidden="1" customHeight="1">
      <c r="A21" s="254" t="s">
        <v>43</v>
      </c>
      <c r="B21" s="253"/>
      <c r="C21" s="253"/>
      <c r="D21" s="253"/>
      <c r="E21" s="253"/>
      <c r="F21" s="253"/>
      <c r="G21" s="253"/>
      <c r="H21" s="253"/>
      <c r="I21" s="6"/>
      <c r="J21" s="6"/>
      <c r="K21" s="6"/>
      <c r="L21" s="6"/>
      <c r="M21" s="6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 ht="24" hidden="1" customHeight="1">
      <c r="A22" s="6"/>
      <c r="B22" s="6"/>
      <c r="C22" s="6"/>
      <c r="D22" s="6"/>
      <c r="E22" s="6"/>
      <c r="F22" s="270" t="s">
        <v>44</v>
      </c>
      <c r="G22" s="271"/>
      <c r="H22" s="272"/>
      <c r="I22" s="6"/>
      <c r="J22" s="6"/>
      <c r="K22" s="6"/>
      <c r="L22" s="6"/>
      <c r="M22" s="6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 ht="24" hidden="1" customHeight="1">
      <c r="A23" s="262" t="s">
        <v>43</v>
      </c>
      <c r="B23" s="260"/>
      <c r="C23" s="260"/>
      <c r="D23" s="261"/>
      <c r="E23" s="6"/>
      <c r="F23" s="266"/>
      <c r="G23" s="267"/>
      <c r="H23" s="268"/>
      <c r="I23" s="6"/>
      <c r="J23" s="6"/>
      <c r="K23" s="6"/>
      <c r="L23" s="6"/>
      <c r="M23" s="6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ht="24" hidden="1" customHeight="1">
      <c r="A24" s="20" t="s">
        <v>37</v>
      </c>
      <c r="B24" s="21" t="s">
        <v>38</v>
      </c>
      <c r="C24" s="21" t="s">
        <v>39</v>
      </c>
      <c r="D24" s="22" t="s">
        <v>45</v>
      </c>
      <c r="E24" s="6"/>
      <c r="F24" s="6"/>
      <c r="G24" s="6"/>
      <c r="H24" s="6"/>
      <c r="I24" s="6"/>
      <c r="J24" s="6"/>
      <c r="K24" s="6"/>
      <c r="L24" s="6"/>
      <c r="M24" s="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ht="24" hidden="1" customHeight="1">
      <c r="A25" s="23" t="s">
        <v>46</v>
      </c>
      <c r="B25" s="24">
        <f>B19</f>
        <v>0</v>
      </c>
      <c r="C25" s="25">
        <v>0.3</v>
      </c>
      <c r="D25" s="26">
        <f t="shared" ref="D25:D30" si="0">B25*C25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ht="24" hidden="1" customHeight="1">
      <c r="A26" s="27" t="s">
        <v>47</v>
      </c>
      <c r="B26" s="28">
        <f>B19</f>
        <v>0</v>
      </c>
      <c r="C26" s="29">
        <v>0.3</v>
      </c>
      <c r="D26" s="30">
        <f t="shared" si="0"/>
        <v>0</v>
      </c>
      <c r="E26" s="6"/>
      <c r="F26" s="6"/>
      <c r="G26" s="6"/>
      <c r="H26" s="6"/>
      <c r="I26" s="6"/>
      <c r="J26" s="6"/>
      <c r="K26" s="6"/>
      <c r="L26" s="6"/>
      <c r="M26" s="6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 ht="24" hidden="1" customHeight="1">
      <c r="A27" s="31" t="s">
        <v>48</v>
      </c>
      <c r="B27" s="32">
        <f>B19</f>
        <v>0</v>
      </c>
      <c r="C27" s="33">
        <v>0.3</v>
      </c>
      <c r="D27" s="34">
        <f t="shared" si="0"/>
        <v>0</v>
      </c>
      <c r="E27" s="6"/>
      <c r="F27" s="6"/>
      <c r="G27" s="6"/>
      <c r="H27" s="6"/>
      <c r="I27" s="6"/>
      <c r="J27" s="6"/>
      <c r="K27" s="6"/>
      <c r="L27" s="6"/>
      <c r="M27" s="6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24" hidden="1" customHeight="1">
      <c r="A28" s="23" t="s">
        <v>49</v>
      </c>
      <c r="B28" s="24">
        <v>0</v>
      </c>
      <c r="C28" s="25">
        <v>0.3</v>
      </c>
      <c r="D28" s="26">
        <f t="shared" si="0"/>
        <v>0</v>
      </c>
      <c r="E28" s="6"/>
      <c r="F28" s="6"/>
      <c r="G28" s="6"/>
      <c r="H28" s="6"/>
      <c r="I28" s="6"/>
      <c r="J28" s="6"/>
      <c r="K28" s="6"/>
      <c r="L28" s="6"/>
      <c r="M28" s="6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24" hidden="1" customHeight="1">
      <c r="A29" s="27" t="s">
        <v>50</v>
      </c>
      <c r="B29" s="28">
        <v>0</v>
      </c>
      <c r="C29" s="29">
        <v>0.3</v>
      </c>
      <c r="D29" s="30">
        <f t="shared" si="0"/>
        <v>0</v>
      </c>
      <c r="E29" s="6"/>
      <c r="F29" s="6"/>
      <c r="G29" s="6"/>
      <c r="H29" s="6"/>
      <c r="I29" s="6"/>
      <c r="J29" s="6"/>
      <c r="K29" s="6"/>
      <c r="L29" s="6"/>
      <c r="M29" s="6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 ht="24" hidden="1" customHeight="1">
      <c r="A30" s="35" t="s">
        <v>51</v>
      </c>
      <c r="B30" s="36">
        <v>0</v>
      </c>
      <c r="C30" s="37">
        <v>0.3</v>
      </c>
      <c r="D30" s="38">
        <f t="shared" si="0"/>
        <v>0</v>
      </c>
      <c r="E30" s="6"/>
      <c r="F30" s="6"/>
      <c r="G30" s="6"/>
      <c r="H30" s="6"/>
      <c r="I30" s="6"/>
      <c r="J30" s="6"/>
      <c r="K30" s="6"/>
      <c r="L30" s="6"/>
      <c r="M30" s="6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ht="24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ht="24" customHeight="1">
      <c r="A32" s="254" t="s">
        <v>52</v>
      </c>
      <c r="B32" s="253"/>
      <c r="C32" s="253"/>
      <c r="D32" s="253"/>
      <c r="E32" s="253"/>
      <c r="F32" s="253"/>
      <c r="G32" s="253"/>
      <c r="H32" s="253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ht="24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24" customHeight="1">
      <c r="A34" s="255" t="s">
        <v>53</v>
      </c>
      <c r="B34" s="251"/>
      <c r="C34" s="251"/>
      <c r="D34" s="251"/>
      <c r="E34" s="250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ht="24" customHeight="1">
      <c r="A35" s="39" t="s">
        <v>37</v>
      </c>
      <c r="B35" s="39" t="s">
        <v>54</v>
      </c>
      <c r="C35" s="39" t="s">
        <v>55</v>
      </c>
      <c r="D35" s="39" t="s">
        <v>39</v>
      </c>
      <c r="E35" s="39" t="s">
        <v>45</v>
      </c>
      <c r="F35" s="6"/>
      <c r="G35" s="6"/>
      <c r="H35" s="6"/>
      <c r="I35" s="6"/>
      <c r="J35" s="6"/>
      <c r="K35" s="6"/>
      <c r="L35" s="6"/>
      <c r="M35" s="6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24" customHeight="1">
      <c r="A36" s="8" t="s">
        <v>56</v>
      </c>
      <c r="B36" s="28">
        <f>B6+D25</f>
        <v>0</v>
      </c>
      <c r="C36" s="40">
        <f>7/12</f>
        <v>0.58333333333333337</v>
      </c>
      <c r="D36" s="29">
        <v>0.2</v>
      </c>
      <c r="E36" s="41">
        <f>B36*C36*D36</f>
        <v>0</v>
      </c>
      <c r="F36" s="6"/>
      <c r="G36" s="6"/>
      <c r="H36" s="6"/>
      <c r="I36" s="6"/>
      <c r="J36" s="6"/>
      <c r="K36" s="6"/>
      <c r="L36" s="6"/>
      <c r="M36" s="6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24" hidden="1" customHeight="1">
      <c r="A37" s="8" t="s">
        <v>50</v>
      </c>
      <c r="B37" s="28">
        <f>B30+D30</f>
        <v>0</v>
      </c>
      <c r="C37" s="40">
        <f>C36</f>
        <v>0.58333333333333337</v>
      </c>
      <c r="D37" s="29">
        <v>0.2</v>
      </c>
      <c r="E37" s="41">
        <v>0</v>
      </c>
      <c r="F37" s="6"/>
      <c r="G37" s="6"/>
      <c r="H37" s="6"/>
      <c r="I37" s="6"/>
      <c r="J37" s="6"/>
      <c r="K37" s="6"/>
      <c r="L37" s="6"/>
      <c r="M37" s="6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24" customHeight="1">
      <c r="A38" s="255" t="s">
        <v>57</v>
      </c>
      <c r="B38" s="251"/>
      <c r="C38" s="251"/>
      <c r="D38" s="251"/>
      <c r="E38" s="250"/>
      <c r="F38" s="6"/>
      <c r="G38" s="6"/>
      <c r="H38" s="6"/>
      <c r="I38" s="6"/>
      <c r="J38" s="6"/>
      <c r="K38" s="6"/>
      <c r="L38" s="6"/>
      <c r="M38" s="6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ht="24" customHeight="1">
      <c r="A39" s="39" t="s">
        <v>37</v>
      </c>
      <c r="B39" s="39" t="s">
        <v>54</v>
      </c>
      <c r="C39" s="39" t="s">
        <v>55</v>
      </c>
      <c r="D39" s="39" t="s">
        <v>39</v>
      </c>
      <c r="E39" s="39" t="s">
        <v>45</v>
      </c>
      <c r="F39" s="6"/>
      <c r="G39" s="6"/>
      <c r="H39" s="6"/>
      <c r="I39" s="6"/>
      <c r="J39" s="6"/>
      <c r="K39" s="6"/>
      <c r="L39" s="6"/>
      <c r="M39" s="6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ht="24" customHeight="1">
      <c r="A40" s="8" t="s">
        <v>56</v>
      </c>
      <c r="B40" s="28">
        <f t="shared" ref="B40:B41" si="1">B36</f>
        <v>0</v>
      </c>
      <c r="C40" s="40">
        <f>1/12</f>
        <v>8.3333333333333329E-2</v>
      </c>
      <c r="D40" s="42">
        <v>1.5</v>
      </c>
      <c r="E40" s="41">
        <f>B40*C40*D40</f>
        <v>0</v>
      </c>
      <c r="F40" s="6"/>
      <c r="G40" s="6"/>
      <c r="H40" s="6"/>
      <c r="I40" s="6"/>
      <c r="J40" s="6"/>
      <c r="K40" s="6"/>
      <c r="L40" s="6"/>
      <c r="M40" s="6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 ht="24" hidden="1" customHeight="1">
      <c r="A41" s="35" t="s">
        <v>50</v>
      </c>
      <c r="B41" s="36">
        <f t="shared" si="1"/>
        <v>0</v>
      </c>
      <c r="C41" s="43">
        <f>C40</f>
        <v>8.3333333333333329E-2</v>
      </c>
      <c r="D41" s="44">
        <v>1.5</v>
      </c>
      <c r="E41" s="38">
        <v>0</v>
      </c>
      <c r="F41" s="6"/>
      <c r="G41" s="6"/>
      <c r="H41" s="6"/>
      <c r="I41" s="6"/>
      <c r="J41" s="6"/>
      <c r="K41" s="6"/>
      <c r="L41" s="6"/>
      <c r="M41" s="6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4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 ht="24" customHeight="1">
      <c r="A43" s="255" t="s">
        <v>52</v>
      </c>
      <c r="B43" s="251"/>
      <c r="C43" s="251"/>
      <c r="D43" s="250"/>
      <c r="E43" s="6"/>
      <c r="F43" s="6"/>
      <c r="G43" s="6"/>
      <c r="H43" s="6"/>
      <c r="I43" s="6"/>
      <c r="J43" s="6"/>
      <c r="K43" s="6"/>
      <c r="L43" s="6"/>
      <c r="M43" s="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 ht="33.75" customHeight="1">
      <c r="A44" s="39" t="s">
        <v>37</v>
      </c>
      <c r="B44" s="39" t="s">
        <v>58</v>
      </c>
      <c r="C44" s="45" t="s">
        <v>59</v>
      </c>
      <c r="D44" s="39" t="s">
        <v>45</v>
      </c>
      <c r="E44" s="6"/>
      <c r="F44" s="6"/>
      <c r="G44" s="6"/>
      <c r="H44" s="6"/>
      <c r="I44" s="6"/>
      <c r="J44" s="6"/>
      <c r="K44" s="6"/>
      <c r="L44" s="6"/>
      <c r="M44" s="6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 ht="24" customHeight="1">
      <c r="A45" s="8" t="s">
        <v>56</v>
      </c>
      <c r="B45" s="28">
        <f t="shared" ref="B45:B46" si="2">E36</f>
        <v>0</v>
      </c>
      <c r="C45" s="28">
        <f t="shared" ref="C45:C46" si="3">E40</f>
        <v>0</v>
      </c>
      <c r="D45" s="41">
        <f>SUM(B45:C45)</f>
        <v>0</v>
      </c>
      <c r="E45" s="6"/>
      <c r="F45" s="6"/>
      <c r="G45" s="6"/>
      <c r="H45" s="6"/>
      <c r="I45" s="6"/>
      <c r="J45" s="6"/>
      <c r="K45" s="6"/>
      <c r="L45" s="6"/>
      <c r="M45" s="6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 ht="24" hidden="1" customHeight="1">
      <c r="A46" s="35" t="s">
        <v>50</v>
      </c>
      <c r="B46" s="36">
        <f t="shared" si="2"/>
        <v>0</v>
      </c>
      <c r="C46" s="36">
        <f t="shared" si="3"/>
        <v>0</v>
      </c>
      <c r="D46" s="38">
        <v>0</v>
      </c>
      <c r="E46" s="6"/>
      <c r="F46" s="6"/>
      <c r="G46" s="6"/>
      <c r="H46" s="6"/>
      <c r="I46" s="6"/>
      <c r="J46" s="6"/>
      <c r="K46" s="6"/>
      <c r="L46" s="6"/>
      <c r="M46" s="6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 ht="24" hidden="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24" hidden="1" customHeight="1">
      <c r="A48" s="254" t="s">
        <v>60</v>
      </c>
      <c r="B48" s="253"/>
      <c r="C48" s="253"/>
      <c r="D48" s="253"/>
      <c r="E48" s="253"/>
      <c r="F48" s="253"/>
      <c r="G48" s="253"/>
      <c r="H48" s="253"/>
      <c r="I48" s="6"/>
      <c r="J48" s="6"/>
      <c r="K48" s="6"/>
      <c r="L48" s="6"/>
      <c r="M48" s="6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ht="24" hidden="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24" hidden="1" customHeight="1">
      <c r="A50" s="262" t="s">
        <v>60</v>
      </c>
      <c r="B50" s="260"/>
      <c r="C50" s="260"/>
      <c r="D50" s="261"/>
      <c r="E50" s="6"/>
      <c r="F50" s="6"/>
      <c r="G50" s="6"/>
      <c r="H50" s="6"/>
      <c r="I50" s="6"/>
      <c r="J50" s="6"/>
      <c r="K50" s="6"/>
      <c r="L50" s="6"/>
      <c r="M50" s="6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 ht="24" hidden="1" customHeight="1">
      <c r="A51" s="20" t="s">
        <v>37</v>
      </c>
      <c r="B51" s="21" t="s">
        <v>38</v>
      </c>
      <c r="C51" s="21" t="s">
        <v>39</v>
      </c>
      <c r="D51" s="22" t="s">
        <v>45</v>
      </c>
      <c r="E51" s="6"/>
      <c r="F51" s="6"/>
      <c r="G51" s="6"/>
      <c r="H51" s="6"/>
      <c r="I51" s="6"/>
      <c r="J51" s="6"/>
      <c r="K51" s="6"/>
      <c r="L51" s="6"/>
      <c r="M51" s="6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 ht="24" hidden="1" customHeight="1">
      <c r="A52" s="23" t="s">
        <v>46</v>
      </c>
      <c r="B52" s="46"/>
      <c r="C52" s="46"/>
      <c r="D52" s="47"/>
      <c r="E52" s="6"/>
      <c r="F52" s="6"/>
      <c r="G52" s="6"/>
      <c r="H52" s="6"/>
      <c r="I52" s="6"/>
      <c r="J52" s="6"/>
      <c r="K52" s="6"/>
      <c r="L52" s="6"/>
      <c r="M52" s="6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 ht="24" hidden="1" customHeight="1">
      <c r="A53" s="27" t="s">
        <v>47</v>
      </c>
      <c r="B53" s="8"/>
      <c r="C53" s="8"/>
      <c r="D53" s="48"/>
      <c r="E53" s="6"/>
      <c r="F53" s="6"/>
      <c r="G53" s="6"/>
      <c r="H53" s="6"/>
      <c r="I53" s="6"/>
      <c r="J53" s="6"/>
      <c r="K53" s="6"/>
      <c r="L53" s="6"/>
      <c r="M53" s="6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 ht="24" hidden="1" customHeight="1">
      <c r="A54" s="35" t="s">
        <v>48</v>
      </c>
      <c r="B54" s="49"/>
      <c r="C54" s="49"/>
      <c r="D54" s="50"/>
      <c r="E54" s="6"/>
      <c r="F54" s="6"/>
      <c r="G54" s="6"/>
      <c r="H54" s="6"/>
      <c r="I54" s="6"/>
      <c r="J54" s="6"/>
      <c r="K54" s="6"/>
      <c r="L54" s="6"/>
      <c r="M54" s="6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 ht="24" hidden="1" customHeight="1">
      <c r="A55" s="23" t="s">
        <v>49</v>
      </c>
      <c r="B55" s="46"/>
      <c r="C55" s="46"/>
      <c r="D55" s="47"/>
      <c r="E55" s="6"/>
      <c r="F55" s="6"/>
      <c r="G55" s="6"/>
      <c r="H55" s="6"/>
      <c r="I55" s="6"/>
      <c r="J55" s="6"/>
      <c r="K55" s="6"/>
      <c r="L55" s="6"/>
      <c r="M55" s="6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 ht="24" hidden="1" customHeight="1">
      <c r="A56" s="27" t="s">
        <v>50</v>
      </c>
      <c r="B56" s="8"/>
      <c r="C56" s="8"/>
      <c r="D56" s="48"/>
      <c r="E56" s="6"/>
      <c r="F56" s="6"/>
      <c r="G56" s="6"/>
      <c r="H56" s="6"/>
      <c r="I56" s="6"/>
      <c r="J56" s="6"/>
      <c r="K56" s="6"/>
      <c r="L56" s="6"/>
      <c r="M56" s="6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 ht="24" hidden="1" customHeight="1">
      <c r="A57" s="35" t="s">
        <v>51</v>
      </c>
      <c r="B57" s="49"/>
      <c r="C57" s="49"/>
      <c r="D57" s="50"/>
      <c r="E57" s="6"/>
      <c r="F57" s="6"/>
      <c r="G57" s="6"/>
      <c r="H57" s="6"/>
      <c r="I57" s="6"/>
      <c r="J57" s="6"/>
      <c r="K57" s="6"/>
      <c r="L57" s="6"/>
      <c r="M57" s="6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 ht="24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24" customHeight="1">
      <c r="A59" s="254" t="s">
        <v>27</v>
      </c>
      <c r="B59" s="253"/>
      <c r="C59" s="253"/>
      <c r="D59" s="253"/>
      <c r="E59" s="253"/>
      <c r="F59" s="253"/>
      <c r="G59" s="253"/>
      <c r="H59" s="253"/>
      <c r="I59" s="6"/>
      <c r="J59" s="6"/>
      <c r="K59" s="6"/>
      <c r="L59" s="6"/>
      <c r="M59" s="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24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24" customHeight="1">
      <c r="A61" s="255" t="s">
        <v>27</v>
      </c>
      <c r="B61" s="251"/>
      <c r="C61" s="251"/>
      <c r="D61" s="251"/>
      <c r="E61" s="251"/>
      <c r="F61" s="251"/>
      <c r="G61" s="250"/>
      <c r="H61" s="6"/>
      <c r="I61" s="6"/>
      <c r="J61" s="6"/>
      <c r="K61" s="6"/>
      <c r="L61" s="6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30.75" customHeight="1">
      <c r="A62" s="39" t="s">
        <v>37</v>
      </c>
      <c r="B62" s="39" t="s">
        <v>61</v>
      </c>
      <c r="C62" s="45" t="s">
        <v>62</v>
      </c>
      <c r="D62" s="39" t="s">
        <v>63</v>
      </c>
      <c r="E62" s="45" t="s">
        <v>58</v>
      </c>
      <c r="F62" s="39" t="s">
        <v>64</v>
      </c>
      <c r="G62" s="39" t="s">
        <v>65</v>
      </c>
      <c r="H62" s="6"/>
      <c r="I62" s="6"/>
      <c r="J62" s="6"/>
      <c r="K62" s="6"/>
      <c r="L62" s="6"/>
      <c r="M62" s="6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24" customHeight="1">
      <c r="A63" s="8" t="s">
        <v>66</v>
      </c>
      <c r="B63" s="28">
        <f>B6</f>
        <v>0</v>
      </c>
      <c r="C63" s="42">
        <v>0</v>
      </c>
      <c r="D63" s="28">
        <v>0</v>
      </c>
      <c r="E63" s="42">
        <v>0</v>
      </c>
      <c r="F63" s="42">
        <v>0</v>
      </c>
      <c r="G63" s="41">
        <f t="shared" ref="G63:G71" si="4">SUM(B63:F63)</f>
        <v>0</v>
      </c>
      <c r="H63" s="6"/>
      <c r="I63" s="6"/>
      <c r="J63" s="6"/>
      <c r="K63" s="6"/>
      <c r="L63" s="6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24" customHeight="1">
      <c r="A64" s="8" t="s">
        <v>67</v>
      </c>
      <c r="B64" s="28">
        <f t="shared" ref="B64:B65" si="5">B63</f>
        <v>0</v>
      </c>
      <c r="C64" s="42">
        <v>0</v>
      </c>
      <c r="D64" s="28">
        <f t="shared" ref="D64:D65" si="6">D63</f>
        <v>0</v>
      </c>
      <c r="E64" s="28">
        <f>D45</f>
        <v>0</v>
      </c>
      <c r="F64" s="42">
        <v>0</v>
      </c>
      <c r="G64" s="41">
        <f t="shared" si="4"/>
        <v>0</v>
      </c>
      <c r="H64" s="6"/>
      <c r="I64" s="6"/>
      <c r="J64" s="6"/>
      <c r="K64" s="6"/>
      <c r="L64" s="6"/>
      <c r="M64" s="6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24" customHeight="1">
      <c r="A65" s="8" t="s">
        <v>31</v>
      </c>
      <c r="B65" s="28">
        <f t="shared" si="5"/>
        <v>0</v>
      </c>
      <c r="C65" s="42">
        <v>0</v>
      </c>
      <c r="D65" s="28">
        <f t="shared" si="6"/>
        <v>0</v>
      </c>
      <c r="E65" s="42">
        <v>0</v>
      </c>
      <c r="F65" s="42">
        <v>0</v>
      </c>
      <c r="G65" s="41">
        <f t="shared" si="4"/>
        <v>0</v>
      </c>
      <c r="H65" s="6"/>
      <c r="I65" s="6"/>
      <c r="J65" s="6"/>
      <c r="K65" s="6"/>
      <c r="L65" s="6"/>
      <c r="M65" s="6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24" customHeight="1">
      <c r="A66" s="10" t="s">
        <v>32</v>
      </c>
      <c r="B66" s="28">
        <f t="shared" ref="B66:B71" si="7">B9</f>
        <v>0</v>
      </c>
      <c r="C66" s="42">
        <v>0</v>
      </c>
      <c r="D66" s="28">
        <f t="shared" ref="D66:D70" si="8">D28</f>
        <v>0</v>
      </c>
      <c r="E66" s="42">
        <v>0</v>
      </c>
      <c r="F66" s="42">
        <v>0</v>
      </c>
      <c r="G66" s="41">
        <f t="shared" si="4"/>
        <v>0</v>
      </c>
      <c r="H66" s="6"/>
      <c r="I66" s="6"/>
      <c r="J66" s="6"/>
      <c r="K66" s="6"/>
      <c r="L66" s="6"/>
      <c r="M66" s="6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24" customHeight="1">
      <c r="A67" s="8" t="s">
        <v>17</v>
      </c>
      <c r="B67" s="28">
        <f t="shared" si="7"/>
        <v>0</v>
      </c>
      <c r="C67" s="42">
        <v>0</v>
      </c>
      <c r="D67" s="28">
        <f t="shared" si="8"/>
        <v>0</v>
      </c>
      <c r="E67" s="42">
        <v>0</v>
      </c>
      <c r="F67" s="42">
        <v>0</v>
      </c>
      <c r="G67" s="41">
        <f t="shared" si="4"/>
        <v>0</v>
      </c>
      <c r="H67" s="6"/>
      <c r="I67" s="6"/>
      <c r="J67" s="6"/>
      <c r="K67" s="6"/>
      <c r="L67" s="6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24" customHeight="1">
      <c r="A68" s="8" t="s">
        <v>19</v>
      </c>
      <c r="B68" s="28">
        <f t="shared" si="7"/>
        <v>0</v>
      </c>
      <c r="C68" s="42">
        <v>0</v>
      </c>
      <c r="D68" s="28">
        <f t="shared" si="8"/>
        <v>0</v>
      </c>
      <c r="E68" s="42">
        <v>0</v>
      </c>
      <c r="F68" s="42">
        <v>0</v>
      </c>
      <c r="G68" s="41">
        <f t="shared" si="4"/>
        <v>0</v>
      </c>
      <c r="H68" s="6"/>
      <c r="I68" s="6"/>
      <c r="J68" s="6"/>
      <c r="K68" s="6"/>
      <c r="L68" s="6"/>
      <c r="M68" s="6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24" customHeight="1">
      <c r="A69" s="8" t="s">
        <v>33</v>
      </c>
      <c r="B69" s="28">
        <f t="shared" si="7"/>
        <v>0</v>
      </c>
      <c r="C69" s="42">
        <v>0</v>
      </c>
      <c r="D69" s="28">
        <f t="shared" si="8"/>
        <v>0</v>
      </c>
      <c r="E69" s="42">
        <v>0</v>
      </c>
      <c r="F69" s="42">
        <v>0</v>
      </c>
      <c r="G69" s="41">
        <f t="shared" si="4"/>
        <v>0</v>
      </c>
      <c r="H69" s="6"/>
      <c r="I69" s="6"/>
      <c r="J69" s="6"/>
      <c r="K69" s="6"/>
      <c r="L69" s="6"/>
      <c r="M69" s="6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24" customHeight="1">
      <c r="A70" s="8" t="s">
        <v>34</v>
      </c>
      <c r="B70" s="28">
        <f t="shared" si="7"/>
        <v>0</v>
      </c>
      <c r="C70" s="42">
        <v>0</v>
      </c>
      <c r="D70" s="28">
        <f t="shared" si="8"/>
        <v>0</v>
      </c>
      <c r="E70" s="42">
        <v>0</v>
      </c>
      <c r="F70" s="42">
        <v>0</v>
      </c>
      <c r="G70" s="41">
        <f t="shared" si="4"/>
        <v>0</v>
      </c>
      <c r="H70" s="6"/>
      <c r="I70" s="6"/>
      <c r="J70" s="6"/>
      <c r="K70" s="6"/>
      <c r="L70" s="6"/>
      <c r="M70" s="6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24" customHeight="1">
      <c r="A71" s="8" t="s">
        <v>371</v>
      </c>
      <c r="B71" s="28">
        <f t="shared" si="7"/>
        <v>0</v>
      </c>
      <c r="C71" s="42">
        <v>0</v>
      </c>
      <c r="D71" s="28">
        <f>D32</f>
        <v>0</v>
      </c>
      <c r="E71" s="42">
        <v>0</v>
      </c>
      <c r="F71" s="42">
        <v>0</v>
      </c>
      <c r="G71" s="41">
        <f t="shared" si="4"/>
        <v>0</v>
      </c>
      <c r="H71" s="6"/>
      <c r="I71" s="6"/>
      <c r="J71" s="6"/>
      <c r="K71" s="6"/>
      <c r="L71" s="6"/>
      <c r="M71" s="6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24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24" customHeight="1">
      <c r="A73" s="254" t="s">
        <v>68</v>
      </c>
      <c r="B73" s="253"/>
      <c r="C73" s="253"/>
      <c r="D73" s="253"/>
      <c r="E73" s="253"/>
      <c r="F73" s="253"/>
      <c r="G73" s="253"/>
      <c r="H73" s="253"/>
      <c r="I73" s="6"/>
      <c r="J73" s="6"/>
      <c r="K73" s="6"/>
      <c r="L73" s="6"/>
      <c r="M73" s="6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24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24" customHeight="1">
      <c r="A75" s="254" t="s">
        <v>69</v>
      </c>
      <c r="B75" s="253"/>
      <c r="C75" s="253"/>
      <c r="D75" s="253"/>
      <c r="E75" s="253"/>
      <c r="F75" s="253"/>
      <c r="G75" s="253"/>
      <c r="H75" s="253"/>
      <c r="I75" s="6"/>
      <c r="J75" s="6"/>
      <c r="K75" s="6"/>
      <c r="L75" s="6"/>
      <c r="M75" s="6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24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24" customHeight="1">
      <c r="A77" s="255" t="s">
        <v>70</v>
      </c>
      <c r="B77" s="251"/>
      <c r="C77" s="251"/>
      <c r="D77" s="250"/>
      <c r="E77" s="6"/>
      <c r="F77" s="6"/>
      <c r="G77" s="6"/>
      <c r="H77" s="6"/>
      <c r="I77" s="6"/>
      <c r="J77" s="6"/>
      <c r="K77" s="6"/>
      <c r="L77" s="6"/>
      <c r="M77" s="6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24" customHeight="1">
      <c r="A78" s="39" t="s">
        <v>37</v>
      </c>
      <c r="B78" s="39" t="s">
        <v>38</v>
      </c>
      <c r="C78" s="39" t="s">
        <v>39</v>
      </c>
      <c r="D78" s="39" t="s">
        <v>45</v>
      </c>
      <c r="E78" s="6"/>
      <c r="F78" s="6"/>
      <c r="G78" s="6"/>
      <c r="H78" s="6"/>
      <c r="I78" s="6"/>
      <c r="J78" s="6"/>
      <c r="K78" s="6"/>
      <c r="L78" s="6"/>
      <c r="M78" s="6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24" customHeight="1">
      <c r="A79" s="8" t="s">
        <v>66</v>
      </c>
      <c r="B79" s="28">
        <f t="shared" ref="B79:B87" si="9">G63</f>
        <v>0</v>
      </c>
      <c r="C79" s="40">
        <v>8.3333333333333343E-2</v>
      </c>
      <c r="D79" s="41">
        <f t="shared" ref="D79:D87" si="10">B79*C79</f>
        <v>0</v>
      </c>
      <c r="E79" s="6"/>
      <c r="F79" s="6"/>
      <c r="G79" s="6"/>
      <c r="H79" s="6"/>
      <c r="I79" s="6"/>
      <c r="J79" s="6"/>
      <c r="K79" s="6"/>
      <c r="L79" s="6"/>
      <c r="M79" s="6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24" customHeight="1">
      <c r="A80" s="8" t="s">
        <v>67</v>
      </c>
      <c r="B80" s="28">
        <f t="shared" si="9"/>
        <v>0</v>
      </c>
      <c r="C80" s="40">
        <v>8.3333333333333343E-2</v>
      </c>
      <c r="D80" s="41">
        <f t="shared" si="10"/>
        <v>0</v>
      </c>
      <c r="E80" s="6"/>
      <c r="F80" s="6"/>
      <c r="G80" s="6"/>
      <c r="H80" s="6"/>
      <c r="I80" s="6"/>
      <c r="J80" s="6"/>
      <c r="K80" s="6"/>
      <c r="L80" s="6"/>
      <c r="M80" s="6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24" customHeight="1">
      <c r="A81" s="8" t="s">
        <v>31</v>
      </c>
      <c r="B81" s="28">
        <f t="shared" si="9"/>
        <v>0</v>
      </c>
      <c r="C81" s="40">
        <v>8.3333333333333343E-2</v>
      </c>
      <c r="D81" s="41">
        <f t="shared" si="10"/>
        <v>0</v>
      </c>
      <c r="E81" s="6"/>
      <c r="F81" s="6"/>
      <c r="G81" s="6"/>
      <c r="H81" s="6"/>
      <c r="I81" s="6"/>
      <c r="J81" s="6"/>
      <c r="K81" s="6"/>
      <c r="L81" s="6"/>
      <c r="M81" s="6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24" customHeight="1">
      <c r="A82" s="10" t="s">
        <v>32</v>
      </c>
      <c r="B82" s="28">
        <f t="shared" si="9"/>
        <v>0</v>
      </c>
      <c r="C82" s="40">
        <v>8.3333333333333343E-2</v>
      </c>
      <c r="D82" s="41">
        <f t="shared" si="10"/>
        <v>0</v>
      </c>
      <c r="E82" s="6"/>
      <c r="F82" s="6"/>
      <c r="G82" s="6"/>
      <c r="H82" s="6"/>
      <c r="I82" s="6"/>
      <c r="J82" s="6"/>
      <c r="K82" s="6"/>
      <c r="L82" s="6"/>
      <c r="M82" s="6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24" customHeight="1">
      <c r="A83" s="8" t="s">
        <v>17</v>
      </c>
      <c r="B83" s="28">
        <f t="shared" si="9"/>
        <v>0</v>
      </c>
      <c r="C83" s="40">
        <v>8.3333333333333343E-2</v>
      </c>
      <c r="D83" s="41">
        <f t="shared" si="10"/>
        <v>0</v>
      </c>
      <c r="E83" s="6"/>
      <c r="F83" s="6"/>
      <c r="G83" s="6"/>
      <c r="H83" s="6"/>
      <c r="I83" s="6"/>
      <c r="J83" s="6"/>
      <c r="K83" s="6"/>
      <c r="L83" s="6"/>
      <c r="M83" s="6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24" customHeight="1">
      <c r="A84" s="8" t="s">
        <v>19</v>
      </c>
      <c r="B84" s="28">
        <f t="shared" si="9"/>
        <v>0</v>
      </c>
      <c r="C84" s="40">
        <v>8.3333333333333343E-2</v>
      </c>
      <c r="D84" s="41">
        <f t="shared" si="10"/>
        <v>0</v>
      </c>
      <c r="E84" s="6"/>
      <c r="F84" s="6"/>
      <c r="G84" s="6"/>
      <c r="H84" s="6"/>
      <c r="I84" s="6"/>
      <c r="J84" s="6"/>
      <c r="K84" s="6"/>
      <c r="L84" s="6"/>
      <c r="M84" s="6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24" customHeight="1">
      <c r="A85" s="8" t="s">
        <v>33</v>
      </c>
      <c r="B85" s="28">
        <f t="shared" si="9"/>
        <v>0</v>
      </c>
      <c r="C85" s="40">
        <v>8.3333333333333343E-2</v>
      </c>
      <c r="D85" s="41">
        <f t="shared" si="10"/>
        <v>0</v>
      </c>
      <c r="E85" s="6"/>
      <c r="F85" s="6"/>
      <c r="G85" s="6"/>
      <c r="H85" s="6"/>
      <c r="I85" s="6"/>
      <c r="J85" s="6"/>
      <c r="K85" s="6"/>
      <c r="L85" s="6"/>
      <c r="M85" s="6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24" customHeight="1">
      <c r="A86" s="8" t="s">
        <v>34</v>
      </c>
      <c r="B86" s="28">
        <f t="shared" si="9"/>
        <v>0</v>
      </c>
      <c r="C86" s="40">
        <v>8.3333333333333343E-2</v>
      </c>
      <c r="D86" s="41">
        <f t="shared" si="10"/>
        <v>0</v>
      </c>
      <c r="E86" s="6"/>
      <c r="F86" s="6"/>
      <c r="G86" s="6"/>
      <c r="H86" s="6"/>
      <c r="I86" s="6"/>
      <c r="J86" s="6"/>
      <c r="K86" s="6"/>
      <c r="L86" s="6"/>
      <c r="M86" s="6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24" customHeight="1">
      <c r="A87" s="8" t="s">
        <v>371</v>
      </c>
      <c r="B87" s="28">
        <f t="shared" si="9"/>
        <v>0</v>
      </c>
      <c r="C87" s="40">
        <v>8.3333333333333343E-2</v>
      </c>
      <c r="D87" s="41">
        <f t="shared" si="10"/>
        <v>0</v>
      </c>
      <c r="E87" s="6"/>
      <c r="F87" s="6"/>
      <c r="G87" s="6"/>
      <c r="H87" s="6"/>
      <c r="I87" s="6"/>
      <c r="J87" s="6"/>
      <c r="K87" s="6"/>
      <c r="L87" s="6"/>
      <c r="M87" s="6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24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24" customHeight="1">
      <c r="A89" s="255" t="s">
        <v>71</v>
      </c>
      <c r="B89" s="251"/>
      <c r="C89" s="251"/>
      <c r="D89" s="251"/>
      <c r="E89" s="250"/>
      <c r="F89" s="6"/>
      <c r="G89" s="6"/>
      <c r="H89" s="6"/>
      <c r="I89" s="6"/>
      <c r="J89" s="6"/>
      <c r="K89" s="6"/>
      <c r="L89" s="6"/>
      <c r="M89" s="6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38.25" customHeight="1">
      <c r="A90" s="39" t="s">
        <v>37</v>
      </c>
      <c r="B90" s="39" t="s">
        <v>38</v>
      </c>
      <c r="C90" s="45" t="s">
        <v>72</v>
      </c>
      <c r="D90" s="39" t="s">
        <v>39</v>
      </c>
      <c r="E90" s="39" t="s">
        <v>45</v>
      </c>
      <c r="F90" s="6"/>
      <c r="G90" s="6"/>
      <c r="H90" s="6"/>
      <c r="I90" s="6"/>
      <c r="J90" s="6"/>
      <c r="K90" s="6"/>
      <c r="L90" s="6"/>
      <c r="M90" s="6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24" customHeight="1">
      <c r="A91" s="8" t="s">
        <v>66</v>
      </c>
      <c r="B91" s="28">
        <f t="shared" ref="B91:B99" si="11">B79</f>
        <v>0</v>
      </c>
      <c r="C91" s="40">
        <f t="shared" ref="C91:C99" si="12">1/3</f>
        <v>0.33333333333333331</v>
      </c>
      <c r="D91" s="40">
        <v>8.3333333333333343E-2</v>
      </c>
      <c r="E91" s="41">
        <f t="shared" ref="E91:E99" si="13">B91*C91*D91</f>
        <v>0</v>
      </c>
      <c r="F91" s="6"/>
      <c r="G91" s="6"/>
      <c r="H91" s="6"/>
      <c r="I91" s="6"/>
      <c r="J91" s="6"/>
      <c r="K91" s="6"/>
      <c r="L91" s="6"/>
      <c r="M91" s="6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24" customHeight="1">
      <c r="A92" s="8" t="s">
        <v>67</v>
      </c>
      <c r="B92" s="28">
        <f t="shared" si="11"/>
        <v>0</v>
      </c>
      <c r="C92" s="40">
        <f t="shared" si="12"/>
        <v>0.33333333333333331</v>
      </c>
      <c r="D92" s="40">
        <v>8.3333333333333343E-2</v>
      </c>
      <c r="E92" s="41">
        <f t="shared" si="13"/>
        <v>0</v>
      </c>
      <c r="F92" s="6"/>
      <c r="G92" s="6"/>
      <c r="H92" s="6"/>
      <c r="I92" s="6"/>
      <c r="J92" s="6"/>
      <c r="K92" s="6"/>
      <c r="L92" s="6"/>
      <c r="M92" s="6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24" customHeight="1">
      <c r="A93" s="8" t="s">
        <v>31</v>
      </c>
      <c r="B93" s="28">
        <f t="shared" si="11"/>
        <v>0</v>
      </c>
      <c r="C93" s="40">
        <f t="shared" si="12"/>
        <v>0.33333333333333331</v>
      </c>
      <c r="D93" s="40">
        <v>8.3333333333333343E-2</v>
      </c>
      <c r="E93" s="41">
        <f t="shared" si="13"/>
        <v>0</v>
      </c>
      <c r="F93" s="6"/>
      <c r="G93" s="6"/>
      <c r="H93" s="6"/>
      <c r="I93" s="6"/>
      <c r="J93" s="6"/>
      <c r="K93" s="6"/>
      <c r="L93" s="6"/>
      <c r="M93" s="6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24" customHeight="1">
      <c r="A94" s="10" t="s">
        <v>32</v>
      </c>
      <c r="B94" s="28">
        <f t="shared" si="11"/>
        <v>0</v>
      </c>
      <c r="C94" s="40">
        <f t="shared" si="12"/>
        <v>0.33333333333333331</v>
      </c>
      <c r="D94" s="40">
        <v>8.3333333333333343E-2</v>
      </c>
      <c r="E94" s="41">
        <f t="shared" si="13"/>
        <v>0</v>
      </c>
      <c r="F94" s="6"/>
      <c r="G94" s="6"/>
      <c r="H94" s="6"/>
      <c r="I94" s="6"/>
      <c r="J94" s="6"/>
      <c r="K94" s="6"/>
      <c r="L94" s="6"/>
      <c r="M94" s="6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24" customHeight="1">
      <c r="A95" s="8" t="s">
        <v>17</v>
      </c>
      <c r="B95" s="28">
        <f t="shared" si="11"/>
        <v>0</v>
      </c>
      <c r="C95" s="40">
        <f t="shared" si="12"/>
        <v>0.33333333333333331</v>
      </c>
      <c r="D95" s="40">
        <v>8.3333333333333343E-2</v>
      </c>
      <c r="E95" s="41">
        <f t="shared" si="13"/>
        <v>0</v>
      </c>
      <c r="F95" s="6"/>
      <c r="G95" s="6"/>
      <c r="H95" s="6"/>
      <c r="I95" s="6"/>
      <c r="J95" s="6"/>
      <c r="K95" s="6"/>
      <c r="L95" s="6"/>
      <c r="M95" s="6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24" customHeight="1">
      <c r="A96" s="8" t="s">
        <v>19</v>
      </c>
      <c r="B96" s="28">
        <f t="shared" si="11"/>
        <v>0</v>
      </c>
      <c r="C96" s="40">
        <f t="shared" si="12"/>
        <v>0.33333333333333331</v>
      </c>
      <c r="D96" s="40">
        <v>8.3333333333333343E-2</v>
      </c>
      <c r="E96" s="41">
        <f t="shared" si="13"/>
        <v>0</v>
      </c>
      <c r="F96" s="6"/>
      <c r="G96" s="6"/>
      <c r="H96" s="6"/>
      <c r="I96" s="6"/>
      <c r="J96" s="6"/>
      <c r="K96" s="6"/>
      <c r="L96" s="6"/>
      <c r="M96" s="6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24" customHeight="1">
      <c r="A97" s="8" t="s">
        <v>33</v>
      </c>
      <c r="B97" s="28">
        <f t="shared" si="11"/>
        <v>0</v>
      </c>
      <c r="C97" s="40">
        <f t="shared" si="12"/>
        <v>0.33333333333333331</v>
      </c>
      <c r="D97" s="40">
        <v>8.3333333333333343E-2</v>
      </c>
      <c r="E97" s="41">
        <f t="shared" si="13"/>
        <v>0</v>
      </c>
      <c r="F97" s="6"/>
      <c r="G97" s="6"/>
      <c r="H97" s="6"/>
      <c r="I97" s="6"/>
      <c r="J97" s="6"/>
      <c r="K97" s="6"/>
      <c r="L97" s="6"/>
      <c r="M97" s="6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24" customHeight="1">
      <c r="A98" s="8" t="s">
        <v>34</v>
      </c>
      <c r="B98" s="28">
        <f t="shared" si="11"/>
        <v>0</v>
      </c>
      <c r="C98" s="40">
        <f t="shared" si="12"/>
        <v>0.33333333333333331</v>
      </c>
      <c r="D98" s="40">
        <v>8.3333333333333343E-2</v>
      </c>
      <c r="E98" s="41">
        <f t="shared" si="13"/>
        <v>0</v>
      </c>
      <c r="F98" s="6"/>
      <c r="G98" s="6"/>
      <c r="H98" s="6"/>
      <c r="I98" s="6"/>
      <c r="J98" s="6"/>
      <c r="K98" s="6"/>
      <c r="L98" s="6"/>
      <c r="M98" s="6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24" customHeight="1">
      <c r="A99" s="8" t="s">
        <v>371</v>
      </c>
      <c r="B99" s="28">
        <f t="shared" si="11"/>
        <v>0</v>
      </c>
      <c r="C99" s="40">
        <f t="shared" si="12"/>
        <v>0.33333333333333331</v>
      </c>
      <c r="D99" s="40">
        <v>8.3333333333333343E-2</v>
      </c>
      <c r="E99" s="41">
        <f t="shared" si="13"/>
        <v>0</v>
      </c>
      <c r="F99" s="6"/>
      <c r="G99" s="6"/>
      <c r="H99" s="6"/>
      <c r="I99" s="6"/>
      <c r="J99" s="6"/>
      <c r="K99" s="6"/>
      <c r="L99" s="6"/>
      <c r="M99" s="6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24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24" customHeight="1">
      <c r="A101" s="255" t="s">
        <v>73</v>
      </c>
      <c r="B101" s="251"/>
      <c r="C101" s="251"/>
      <c r="D101" s="250"/>
      <c r="E101" s="6"/>
      <c r="F101" s="6"/>
      <c r="G101" s="6"/>
      <c r="H101" s="6"/>
      <c r="I101" s="6"/>
      <c r="J101" s="6"/>
      <c r="K101" s="6"/>
      <c r="L101" s="6"/>
      <c r="M101" s="6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24" customHeight="1">
      <c r="A102" s="39" t="s">
        <v>37</v>
      </c>
      <c r="B102" s="39" t="s">
        <v>38</v>
      </c>
      <c r="C102" s="39" t="s">
        <v>39</v>
      </c>
      <c r="D102" s="39" t="s">
        <v>45</v>
      </c>
      <c r="E102" s="6"/>
      <c r="F102" s="6"/>
      <c r="G102" s="6"/>
      <c r="H102" s="6"/>
      <c r="I102" s="6"/>
      <c r="J102" s="6"/>
      <c r="K102" s="6"/>
      <c r="L102" s="6"/>
      <c r="M102" s="6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24" customHeight="1">
      <c r="A103" s="8" t="s">
        <v>66</v>
      </c>
      <c r="B103" s="28">
        <f t="shared" ref="B103:B111" si="14">B91</f>
        <v>0</v>
      </c>
      <c r="C103" s="40">
        <v>8.3333333333333343E-2</v>
      </c>
      <c r="D103" s="41">
        <f t="shared" ref="D103:D111" si="15">B103*C103</f>
        <v>0</v>
      </c>
      <c r="E103" s="6"/>
      <c r="F103" s="6"/>
      <c r="G103" s="6"/>
      <c r="H103" s="6"/>
      <c r="I103" s="6"/>
      <c r="J103" s="6"/>
      <c r="K103" s="6"/>
      <c r="L103" s="6"/>
      <c r="M103" s="6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24" customHeight="1">
      <c r="A104" s="8" t="s">
        <v>67</v>
      </c>
      <c r="B104" s="28">
        <f t="shared" si="14"/>
        <v>0</v>
      </c>
      <c r="C104" s="40">
        <v>8.3333333333333343E-2</v>
      </c>
      <c r="D104" s="41">
        <f t="shared" si="15"/>
        <v>0</v>
      </c>
      <c r="E104" s="6"/>
      <c r="F104" s="6"/>
      <c r="G104" s="6"/>
      <c r="H104" s="6"/>
      <c r="I104" s="6"/>
      <c r="J104" s="6"/>
      <c r="K104" s="6"/>
      <c r="L104" s="6"/>
      <c r="M104" s="6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24" customHeight="1">
      <c r="A105" s="8" t="s">
        <v>31</v>
      </c>
      <c r="B105" s="28">
        <f t="shared" si="14"/>
        <v>0</v>
      </c>
      <c r="C105" s="40">
        <v>8.3333333333333343E-2</v>
      </c>
      <c r="D105" s="41">
        <f t="shared" si="15"/>
        <v>0</v>
      </c>
      <c r="E105" s="6"/>
      <c r="F105" s="6"/>
      <c r="G105" s="6"/>
      <c r="H105" s="6"/>
      <c r="I105" s="6"/>
      <c r="J105" s="6"/>
      <c r="K105" s="6"/>
      <c r="L105" s="6"/>
      <c r="M105" s="6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24" customHeight="1">
      <c r="A106" s="10" t="s">
        <v>32</v>
      </c>
      <c r="B106" s="28">
        <f t="shared" si="14"/>
        <v>0</v>
      </c>
      <c r="C106" s="40">
        <v>8.3333333333333343E-2</v>
      </c>
      <c r="D106" s="41">
        <f t="shared" si="15"/>
        <v>0</v>
      </c>
      <c r="E106" s="6"/>
      <c r="F106" s="6"/>
      <c r="G106" s="6"/>
      <c r="H106" s="6"/>
      <c r="I106" s="6"/>
      <c r="J106" s="6"/>
      <c r="K106" s="6"/>
      <c r="L106" s="6"/>
      <c r="M106" s="6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24" customHeight="1">
      <c r="A107" s="8" t="s">
        <v>17</v>
      </c>
      <c r="B107" s="28">
        <f t="shared" si="14"/>
        <v>0</v>
      </c>
      <c r="C107" s="40">
        <v>8.3333333333333343E-2</v>
      </c>
      <c r="D107" s="41">
        <f t="shared" si="15"/>
        <v>0</v>
      </c>
      <c r="E107" s="6"/>
      <c r="F107" s="6"/>
      <c r="G107" s="6"/>
      <c r="H107" s="6"/>
      <c r="I107" s="6"/>
      <c r="J107" s="6"/>
      <c r="K107" s="6"/>
      <c r="L107" s="6"/>
      <c r="M107" s="6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24" customHeight="1">
      <c r="A108" s="8" t="s">
        <v>19</v>
      </c>
      <c r="B108" s="28">
        <f t="shared" si="14"/>
        <v>0</v>
      </c>
      <c r="C108" s="40">
        <v>8.3333333333333343E-2</v>
      </c>
      <c r="D108" s="41">
        <f t="shared" si="15"/>
        <v>0</v>
      </c>
      <c r="E108" s="6"/>
      <c r="F108" s="6"/>
      <c r="G108" s="6"/>
      <c r="H108" s="6"/>
      <c r="I108" s="6"/>
      <c r="J108" s="6"/>
      <c r="K108" s="6"/>
      <c r="L108" s="6"/>
      <c r="M108" s="6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24" customHeight="1">
      <c r="A109" s="8" t="s">
        <v>33</v>
      </c>
      <c r="B109" s="28">
        <f t="shared" si="14"/>
        <v>0</v>
      </c>
      <c r="C109" s="40">
        <v>8.3333333333333343E-2</v>
      </c>
      <c r="D109" s="41">
        <f t="shared" si="15"/>
        <v>0</v>
      </c>
      <c r="E109" s="6"/>
      <c r="F109" s="6"/>
      <c r="G109" s="6"/>
      <c r="H109" s="6"/>
      <c r="I109" s="6"/>
      <c r="J109" s="6"/>
      <c r="K109" s="6"/>
      <c r="L109" s="6"/>
      <c r="M109" s="6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24" customHeight="1">
      <c r="A110" s="8" t="s">
        <v>34</v>
      </c>
      <c r="B110" s="28">
        <f t="shared" si="14"/>
        <v>0</v>
      </c>
      <c r="C110" s="40">
        <v>8.3333333333333343E-2</v>
      </c>
      <c r="D110" s="41">
        <f t="shared" si="15"/>
        <v>0</v>
      </c>
      <c r="E110" s="6"/>
      <c r="F110" s="6"/>
      <c r="G110" s="6"/>
      <c r="H110" s="6"/>
      <c r="I110" s="6"/>
      <c r="J110" s="6"/>
      <c r="K110" s="6"/>
      <c r="L110" s="6"/>
      <c r="M110" s="6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24" customHeight="1">
      <c r="A111" s="8" t="s">
        <v>371</v>
      </c>
      <c r="B111" s="28">
        <f t="shared" si="14"/>
        <v>0</v>
      </c>
      <c r="C111" s="40">
        <v>8.3333333333333343E-2</v>
      </c>
      <c r="D111" s="41">
        <f t="shared" si="15"/>
        <v>0</v>
      </c>
      <c r="E111" s="6"/>
      <c r="F111" s="6"/>
      <c r="G111" s="6"/>
      <c r="H111" s="6"/>
      <c r="I111" s="6"/>
      <c r="J111" s="6"/>
      <c r="K111" s="6"/>
      <c r="L111" s="6"/>
      <c r="M111" s="6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24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ht="24" customHeight="1">
      <c r="A113" s="255" t="s">
        <v>69</v>
      </c>
      <c r="B113" s="251"/>
      <c r="C113" s="251"/>
      <c r="D113" s="251"/>
      <c r="E113" s="250"/>
      <c r="F113" s="6"/>
      <c r="G113" s="6"/>
      <c r="H113" s="6"/>
      <c r="I113" s="6"/>
      <c r="J113" s="6"/>
      <c r="K113" s="6"/>
      <c r="L113" s="6"/>
      <c r="M113" s="6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ht="24" customHeight="1">
      <c r="A114" s="39" t="s">
        <v>37</v>
      </c>
      <c r="B114" s="39" t="s">
        <v>74</v>
      </c>
      <c r="C114" s="39" t="s">
        <v>75</v>
      </c>
      <c r="D114" s="39" t="s">
        <v>76</v>
      </c>
      <c r="E114" s="39" t="s">
        <v>65</v>
      </c>
      <c r="F114" s="6"/>
      <c r="G114" s="6"/>
      <c r="H114" s="6"/>
      <c r="I114" s="6"/>
      <c r="J114" s="6"/>
      <c r="K114" s="6"/>
      <c r="L114" s="6"/>
      <c r="M114" s="6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ht="24" customHeight="1">
      <c r="A115" s="8" t="s">
        <v>66</v>
      </c>
      <c r="B115" s="28">
        <f t="shared" ref="B115:B123" si="16">D79</f>
        <v>0</v>
      </c>
      <c r="C115" s="28">
        <f t="shared" ref="C115:C123" si="17">E91</f>
        <v>0</v>
      </c>
      <c r="D115" s="28">
        <f t="shared" ref="D115:D123" si="18">D103</f>
        <v>0</v>
      </c>
      <c r="E115" s="41">
        <f t="shared" ref="E115:E123" si="19">SUM(B115:D115)</f>
        <v>0</v>
      </c>
      <c r="F115" s="6"/>
      <c r="G115" s="6"/>
      <c r="H115" s="6"/>
      <c r="I115" s="6"/>
      <c r="J115" s="6"/>
      <c r="K115" s="6"/>
      <c r="L115" s="6"/>
      <c r="M115" s="6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ht="24" customHeight="1">
      <c r="A116" s="8" t="s">
        <v>67</v>
      </c>
      <c r="B116" s="28">
        <f t="shared" si="16"/>
        <v>0</v>
      </c>
      <c r="C116" s="28">
        <f t="shared" si="17"/>
        <v>0</v>
      </c>
      <c r="D116" s="28">
        <f t="shared" si="18"/>
        <v>0</v>
      </c>
      <c r="E116" s="41">
        <f t="shared" si="19"/>
        <v>0</v>
      </c>
      <c r="F116" s="6"/>
      <c r="G116" s="6"/>
      <c r="H116" s="6"/>
      <c r="I116" s="6"/>
      <c r="J116" s="6"/>
      <c r="K116" s="6"/>
      <c r="L116" s="6"/>
      <c r="M116" s="6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ht="24" customHeight="1">
      <c r="A117" s="8" t="s">
        <v>31</v>
      </c>
      <c r="B117" s="28">
        <f t="shared" si="16"/>
        <v>0</v>
      </c>
      <c r="C117" s="28">
        <f t="shared" si="17"/>
        <v>0</v>
      </c>
      <c r="D117" s="28">
        <f t="shared" si="18"/>
        <v>0</v>
      </c>
      <c r="E117" s="41">
        <f t="shared" si="19"/>
        <v>0</v>
      </c>
      <c r="F117" s="6"/>
      <c r="G117" s="6"/>
      <c r="H117" s="6"/>
      <c r="I117" s="6"/>
      <c r="J117" s="6"/>
      <c r="K117" s="6"/>
      <c r="L117" s="6"/>
      <c r="M117" s="6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ht="24" customHeight="1">
      <c r="A118" s="10" t="s">
        <v>32</v>
      </c>
      <c r="B118" s="28">
        <f t="shared" si="16"/>
        <v>0</v>
      </c>
      <c r="C118" s="28">
        <f t="shared" si="17"/>
        <v>0</v>
      </c>
      <c r="D118" s="28">
        <f t="shared" si="18"/>
        <v>0</v>
      </c>
      <c r="E118" s="41">
        <f t="shared" si="19"/>
        <v>0</v>
      </c>
      <c r="F118" s="6"/>
      <c r="G118" s="6"/>
      <c r="H118" s="6"/>
      <c r="I118" s="6"/>
      <c r="J118" s="6"/>
      <c r="K118" s="6"/>
      <c r="L118" s="6"/>
      <c r="M118" s="6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ht="24" customHeight="1">
      <c r="A119" s="8" t="s">
        <v>17</v>
      </c>
      <c r="B119" s="28">
        <f t="shared" si="16"/>
        <v>0</v>
      </c>
      <c r="C119" s="28">
        <f t="shared" si="17"/>
        <v>0</v>
      </c>
      <c r="D119" s="28">
        <f t="shared" si="18"/>
        <v>0</v>
      </c>
      <c r="E119" s="41">
        <f t="shared" si="19"/>
        <v>0</v>
      </c>
      <c r="F119" s="6"/>
      <c r="G119" s="6"/>
      <c r="H119" s="6"/>
      <c r="I119" s="6"/>
      <c r="J119" s="6"/>
      <c r="K119" s="6"/>
      <c r="L119" s="6"/>
      <c r="M119" s="6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ht="24" customHeight="1">
      <c r="A120" s="8" t="s">
        <v>19</v>
      </c>
      <c r="B120" s="28">
        <f t="shared" si="16"/>
        <v>0</v>
      </c>
      <c r="C120" s="28">
        <f t="shared" si="17"/>
        <v>0</v>
      </c>
      <c r="D120" s="28">
        <f t="shared" si="18"/>
        <v>0</v>
      </c>
      <c r="E120" s="41">
        <f t="shared" si="19"/>
        <v>0</v>
      </c>
      <c r="F120" s="6"/>
      <c r="G120" s="6"/>
      <c r="H120" s="6"/>
      <c r="I120" s="6"/>
      <c r="J120" s="6"/>
      <c r="K120" s="6"/>
      <c r="L120" s="6"/>
      <c r="M120" s="6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ht="24" customHeight="1">
      <c r="A121" s="8" t="s">
        <v>33</v>
      </c>
      <c r="B121" s="28">
        <f t="shared" si="16"/>
        <v>0</v>
      </c>
      <c r="C121" s="28">
        <f t="shared" si="17"/>
        <v>0</v>
      </c>
      <c r="D121" s="28">
        <f t="shared" si="18"/>
        <v>0</v>
      </c>
      <c r="E121" s="41">
        <f t="shared" si="19"/>
        <v>0</v>
      </c>
      <c r="F121" s="6"/>
      <c r="G121" s="6"/>
      <c r="H121" s="6"/>
      <c r="I121" s="6"/>
      <c r="J121" s="6"/>
      <c r="K121" s="6"/>
      <c r="L121" s="6"/>
      <c r="M121" s="6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ht="24" customHeight="1">
      <c r="A122" s="8" t="s">
        <v>34</v>
      </c>
      <c r="B122" s="28">
        <f t="shared" si="16"/>
        <v>0</v>
      </c>
      <c r="C122" s="28">
        <f t="shared" si="17"/>
        <v>0</v>
      </c>
      <c r="D122" s="28">
        <f t="shared" si="18"/>
        <v>0</v>
      </c>
      <c r="E122" s="41">
        <f t="shared" si="19"/>
        <v>0</v>
      </c>
      <c r="F122" s="6"/>
      <c r="G122" s="6"/>
      <c r="H122" s="6"/>
      <c r="I122" s="6"/>
      <c r="J122" s="6"/>
      <c r="K122" s="6"/>
      <c r="L122" s="6"/>
      <c r="M122" s="6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ht="24" customHeight="1">
      <c r="A123" s="8" t="s">
        <v>371</v>
      </c>
      <c r="B123" s="28">
        <f t="shared" si="16"/>
        <v>0</v>
      </c>
      <c r="C123" s="28">
        <f t="shared" si="17"/>
        <v>0</v>
      </c>
      <c r="D123" s="28">
        <f t="shared" si="18"/>
        <v>0</v>
      </c>
      <c r="E123" s="41">
        <f t="shared" si="19"/>
        <v>0</v>
      </c>
      <c r="F123" s="6"/>
      <c r="G123" s="6"/>
      <c r="H123" s="6"/>
      <c r="I123" s="6"/>
      <c r="J123" s="6"/>
      <c r="K123" s="6"/>
      <c r="L123" s="6"/>
      <c r="M123" s="6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ht="24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ht="24" customHeight="1">
      <c r="A125" s="254" t="s">
        <v>77</v>
      </c>
      <c r="B125" s="253"/>
      <c r="C125" s="253"/>
      <c r="D125" s="253"/>
      <c r="E125" s="253"/>
      <c r="F125" s="253"/>
      <c r="G125" s="253"/>
      <c r="H125" s="253"/>
      <c r="I125" s="6"/>
      <c r="J125" s="6"/>
      <c r="K125" s="6"/>
      <c r="L125" s="6"/>
      <c r="M125" s="6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ht="24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ht="24" customHeight="1">
      <c r="A127" s="255" t="s">
        <v>78</v>
      </c>
      <c r="B127" s="250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ht="24" customHeight="1">
      <c r="A128" s="39" t="s">
        <v>79</v>
      </c>
      <c r="B128" s="39" t="s">
        <v>39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ht="24" customHeight="1">
      <c r="A129" s="8" t="s">
        <v>80</v>
      </c>
      <c r="B129" s="40">
        <v>0.2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ht="24" customHeight="1">
      <c r="A130" s="8" t="s">
        <v>81</v>
      </c>
      <c r="B130" s="40">
        <v>2.5000000000000001E-2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ht="31.5" customHeight="1">
      <c r="A131" s="8" t="s">
        <v>82</v>
      </c>
      <c r="B131" s="40">
        <v>0.03</v>
      </c>
      <c r="C131" s="263" t="s">
        <v>83</v>
      </c>
      <c r="D131" s="251"/>
      <c r="E131" s="250"/>
      <c r="F131" s="6"/>
      <c r="G131" s="6"/>
      <c r="H131" s="6"/>
      <c r="I131" s="6"/>
      <c r="J131" s="6"/>
      <c r="K131" s="6"/>
      <c r="L131" s="6"/>
      <c r="M131" s="6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ht="24" customHeight="1">
      <c r="A132" s="8" t="s">
        <v>84</v>
      </c>
      <c r="B132" s="40">
        <v>1.4999999999999999E-2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ht="24" customHeight="1">
      <c r="A133" s="8" t="s">
        <v>85</v>
      </c>
      <c r="B133" s="40">
        <v>0.01</v>
      </c>
      <c r="C133" s="6"/>
      <c r="D133" s="51" t="s">
        <v>86</v>
      </c>
      <c r="E133" s="52"/>
      <c r="F133" s="53"/>
      <c r="G133" s="6"/>
      <c r="H133" s="6"/>
      <c r="I133" s="6"/>
      <c r="J133" s="6"/>
      <c r="K133" s="6"/>
      <c r="L133" s="6"/>
      <c r="M133" s="6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ht="24" customHeight="1">
      <c r="A134" s="8" t="s">
        <v>87</v>
      </c>
      <c r="B134" s="40">
        <v>6.0000000000000001E-3</v>
      </c>
      <c r="C134" s="6"/>
      <c r="D134" s="264" t="s">
        <v>88</v>
      </c>
      <c r="E134" s="253"/>
      <c r="F134" s="265"/>
      <c r="G134" s="6"/>
      <c r="H134" s="6"/>
      <c r="I134" s="6"/>
      <c r="J134" s="6"/>
      <c r="K134" s="6"/>
      <c r="L134" s="6"/>
      <c r="M134" s="6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ht="24" customHeight="1">
      <c r="A135" s="8" t="s">
        <v>89</v>
      </c>
      <c r="B135" s="40">
        <v>2E-3</v>
      </c>
      <c r="C135" s="6"/>
      <c r="D135" s="266"/>
      <c r="E135" s="267"/>
      <c r="F135" s="268"/>
      <c r="G135" s="6"/>
      <c r="H135" s="6"/>
      <c r="I135" s="6"/>
      <c r="J135" s="6"/>
      <c r="K135" s="6"/>
      <c r="L135" s="6"/>
      <c r="M135" s="6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ht="24" customHeight="1">
      <c r="A136" s="8" t="s">
        <v>90</v>
      </c>
      <c r="B136" s="40">
        <v>0.08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ht="24" customHeight="1">
      <c r="A137" s="39" t="s">
        <v>91</v>
      </c>
      <c r="B137" s="54">
        <v>0.36800000000000005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ht="24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ht="24" customHeight="1">
      <c r="A139" s="255" t="s">
        <v>92</v>
      </c>
      <c r="B139" s="251"/>
      <c r="C139" s="251"/>
      <c r="D139" s="250"/>
      <c r="E139" s="6"/>
      <c r="F139" s="6"/>
      <c r="G139" s="6"/>
      <c r="H139" s="6"/>
      <c r="I139" s="6"/>
      <c r="J139" s="6"/>
      <c r="K139" s="6"/>
      <c r="L139" s="6"/>
      <c r="M139" s="6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ht="24" customHeight="1">
      <c r="A140" s="39" t="s">
        <v>37</v>
      </c>
      <c r="B140" s="39" t="s">
        <v>38</v>
      </c>
      <c r="C140" s="39" t="s">
        <v>39</v>
      </c>
      <c r="D140" s="39" t="s">
        <v>45</v>
      </c>
      <c r="E140" s="6"/>
      <c r="F140" s="6"/>
      <c r="G140" s="6"/>
      <c r="H140" s="6"/>
      <c r="I140" s="6"/>
      <c r="J140" s="6"/>
      <c r="K140" s="6"/>
      <c r="L140" s="6"/>
      <c r="M140" s="6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ht="24" customHeight="1">
      <c r="A141" s="8" t="s">
        <v>66</v>
      </c>
      <c r="B141" s="28">
        <f t="shared" ref="B141:B149" si="20">G63+E115</f>
        <v>0</v>
      </c>
      <c r="C141" s="40">
        <f>SUM(B129:$B$135)</f>
        <v>0.28800000000000003</v>
      </c>
      <c r="D141" s="41">
        <f t="shared" ref="D141:D149" si="21">B141*C141</f>
        <v>0</v>
      </c>
      <c r="E141" s="55"/>
      <c r="F141" s="6"/>
      <c r="G141" s="6"/>
      <c r="H141" s="6"/>
      <c r="I141" s="6"/>
      <c r="J141" s="6"/>
      <c r="K141" s="6"/>
      <c r="L141" s="6"/>
      <c r="M141" s="6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ht="24" customHeight="1">
      <c r="A142" s="8" t="s">
        <v>67</v>
      </c>
      <c r="B142" s="28">
        <f t="shared" si="20"/>
        <v>0</v>
      </c>
      <c r="C142" s="40">
        <f>C141</f>
        <v>0.28800000000000003</v>
      </c>
      <c r="D142" s="41">
        <f t="shared" si="21"/>
        <v>0</v>
      </c>
      <c r="E142" s="6"/>
      <c r="F142" s="6"/>
      <c r="G142" s="6"/>
      <c r="H142" s="6"/>
      <c r="I142" s="6"/>
      <c r="J142" s="6"/>
      <c r="K142" s="6"/>
      <c r="L142" s="6"/>
      <c r="M142" s="6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ht="24" customHeight="1">
      <c r="A143" s="8" t="s">
        <v>31</v>
      </c>
      <c r="B143" s="28">
        <f t="shared" si="20"/>
        <v>0</v>
      </c>
      <c r="C143" s="40">
        <f>C141</f>
        <v>0.28800000000000003</v>
      </c>
      <c r="D143" s="41">
        <f t="shared" si="21"/>
        <v>0</v>
      </c>
      <c r="E143" s="6"/>
      <c r="F143" s="6"/>
      <c r="G143" s="6"/>
      <c r="H143" s="6"/>
      <c r="I143" s="6"/>
      <c r="J143" s="6"/>
      <c r="K143" s="6"/>
      <c r="L143" s="6"/>
      <c r="M143" s="6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ht="24" customHeight="1">
      <c r="A144" s="10" t="s">
        <v>32</v>
      </c>
      <c r="B144" s="28">
        <f t="shared" si="20"/>
        <v>0</v>
      </c>
      <c r="C144" s="40">
        <f>C143</f>
        <v>0.28800000000000003</v>
      </c>
      <c r="D144" s="41">
        <f t="shared" si="21"/>
        <v>0</v>
      </c>
      <c r="E144" s="6"/>
      <c r="F144" s="6"/>
      <c r="G144" s="6"/>
      <c r="H144" s="6"/>
      <c r="I144" s="6"/>
      <c r="J144" s="6"/>
      <c r="K144" s="6"/>
      <c r="L144" s="6"/>
      <c r="M144" s="6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ht="24" customHeight="1">
      <c r="A145" s="8" t="s">
        <v>17</v>
      </c>
      <c r="B145" s="28">
        <f t="shared" si="20"/>
        <v>0</v>
      </c>
      <c r="C145" s="40">
        <f>C141</f>
        <v>0.28800000000000003</v>
      </c>
      <c r="D145" s="41">
        <f t="shared" si="21"/>
        <v>0</v>
      </c>
      <c r="E145" s="6"/>
      <c r="F145" s="6"/>
      <c r="G145" s="6"/>
      <c r="H145" s="6"/>
      <c r="I145" s="6"/>
      <c r="J145" s="6"/>
      <c r="K145" s="6"/>
      <c r="L145" s="6"/>
      <c r="M145" s="6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ht="24" customHeight="1">
      <c r="A146" s="8" t="s">
        <v>19</v>
      </c>
      <c r="B146" s="28">
        <f t="shared" si="20"/>
        <v>0</v>
      </c>
      <c r="C146" s="40">
        <f t="shared" ref="C146:C148" si="22">C145</f>
        <v>0.28800000000000003</v>
      </c>
      <c r="D146" s="41">
        <f t="shared" si="21"/>
        <v>0</v>
      </c>
      <c r="E146" s="6"/>
      <c r="F146" s="6"/>
      <c r="G146" s="6"/>
      <c r="H146" s="6"/>
      <c r="I146" s="6"/>
      <c r="J146" s="6"/>
      <c r="K146" s="6"/>
      <c r="L146" s="6"/>
      <c r="M146" s="6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ht="24" customHeight="1">
      <c r="A147" s="8" t="s">
        <v>33</v>
      </c>
      <c r="B147" s="28">
        <f t="shared" si="20"/>
        <v>0</v>
      </c>
      <c r="C147" s="40">
        <f t="shared" si="22"/>
        <v>0.28800000000000003</v>
      </c>
      <c r="D147" s="41">
        <f t="shared" si="21"/>
        <v>0</v>
      </c>
      <c r="E147" s="6"/>
      <c r="F147" s="6"/>
      <c r="G147" s="6"/>
      <c r="H147" s="6"/>
      <c r="I147" s="6"/>
      <c r="J147" s="6"/>
      <c r="K147" s="6"/>
      <c r="L147" s="6"/>
      <c r="M147" s="6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ht="24" customHeight="1">
      <c r="A148" s="8" t="s">
        <v>34</v>
      </c>
      <c r="B148" s="28">
        <f t="shared" si="20"/>
        <v>0</v>
      </c>
      <c r="C148" s="40">
        <f t="shared" si="22"/>
        <v>0.28800000000000003</v>
      </c>
      <c r="D148" s="41">
        <f t="shared" si="21"/>
        <v>0</v>
      </c>
      <c r="E148" s="6"/>
      <c r="F148" s="6"/>
      <c r="G148" s="6"/>
      <c r="H148" s="6"/>
      <c r="I148" s="6"/>
      <c r="J148" s="6"/>
      <c r="K148" s="6"/>
      <c r="L148" s="6"/>
      <c r="M148" s="6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ht="24" customHeight="1">
      <c r="A149" s="8" t="s">
        <v>371</v>
      </c>
      <c r="B149" s="28">
        <f t="shared" si="20"/>
        <v>0</v>
      </c>
      <c r="C149" s="40">
        <f>C147</f>
        <v>0.28800000000000003</v>
      </c>
      <c r="D149" s="41">
        <f t="shared" si="21"/>
        <v>0</v>
      </c>
      <c r="E149" s="6"/>
      <c r="F149" s="6"/>
      <c r="G149" s="6"/>
      <c r="H149" s="6"/>
      <c r="I149" s="6"/>
      <c r="J149" s="6"/>
      <c r="K149" s="6"/>
      <c r="L149" s="6"/>
      <c r="M149" s="6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ht="24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ht="24" customHeight="1">
      <c r="A151" s="255" t="s">
        <v>93</v>
      </c>
      <c r="B151" s="251"/>
      <c r="C151" s="251"/>
      <c r="D151" s="250"/>
      <c r="E151" s="6"/>
      <c r="F151" s="6"/>
      <c r="G151" s="6"/>
      <c r="H151" s="6"/>
      <c r="I151" s="6"/>
      <c r="J151" s="6"/>
      <c r="K151" s="6"/>
      <c r="L151" s="6"/>
      <c r="M151" s="6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ht="24" customHeight="1">
      <c r="A152" s="39" t="s">
        <v>37</v>
      </c>
      <c r="B152" s="39" t="s">
        <v>38</v>
      </c>
      <c r="C152" s="39" t="s">
        <v>39</v>
      </c>
      <c r="D152" s="39" t="s">
        <v>45</v>
      </c>
      <c r="E152" s="6"/>
      <c r="F152" s="6"/>
      <c r="G152" s="6"/>
      <c r="H152" s="6"/>
      <c r="I152" s="6"/>
      <c r="J152" s="6"/>
      <c r="K152" s="6"/>
      <c r="L152" s="6"/>
      <c r="M152" s="6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ht="24" customHeight="1">
      <c r="A153" s="8" t="s">
        <v>66</v>
      </c>
      <c r="B153" s="28">
        <f t="shared" ref="B153:B161" si="23">G63+E115</f>
        <v>0</v>
      </c>
      <c r="C153" s="40">
        <f t="shared" ref="C153:C160" si="24">$B$136</f>
        <v>0.08</v>
      </c>
      <c r="D153" s="41">
        <f t="shared" ref="D153:D160" si="25">B153*$C$153</f>
        <v>0</v>
      </c>
      <c r="E153" s="6"/>
      <c r="F153" s="6"/>
      <c r="G153" s="6"/>
      <c r="H153" s="6"/>
      <c r="I153" s="6"/>
      <c r="J153" s="6"/>
      <c r="K153" s="6"/>
      <c r="L153" s="6"/>
      <c r="M153" s="6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ht="24" customHeight="1">
      <c r="A154" s="8" t="s">
        <v>67</v>
      </c>
      <c r="B154" s="28">
        <f t="shared" si="23"/>
        <v>0</v>
      </c>
      <c r="C154" s="40">
        <f t="shared" si="24"/>
        <v>0.08</v>
      </c>
      <c r="D154" s="41">
        <f t="shared" si="25"/>
        <v>0</v>
      </c>
      <c r="E154" s="6"/>
      <c r="F154" s="6"/>
      <c r="G154" s="6"/>
      <c r="H154" s="6"/>
      <c r="I154" s="6"/>
      <c r="J154" s="6"/>
      <c r="K154" s="6"/>
      <c r="L154" s="6"/>
      <c r="M154" s="6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ht="24" customHeight="1">
      <c r="A155" s="8" t="s">
        <v>31</v>
      </c>
      <c r="B155" s="28">
        <f t="shared" si="23"/>
        <v>0</v>
      </c>
      <c r="C155" s="40">
        <f t="shared" si="24"/>
        <v>0.08</v>
      </c>
      <c r="D155" s="41">
        <f t="shared" si="25"/>
        <v>0</v>
      </c>
      <c r="E155" s="6"/>
      <c r="F155" s="6"/>
      <c r="G155" s="6"/>
      <c r="H155" s="6"/>
      <c r="I155" s="6"/>
      <c r="J155" s="6"/>
      <c r="K155" s="6"/>
      <c r="L155" s="6"/>
      <c r="M155" s="6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ht="24" customHeight="1">
      <c r="A156" s="10" t="s">
        <v>32</v>
      </c>
      <c r="B156" s="28">
        <f t="shared" si="23"/>
        <v>0</v>
      </c>
      <c r="C156" s="40">
        <f t="shared" si="24"/>
        <v>0.08</v>
      </c>
      <c r="D156" s="41">
        <f t="shared" si="25"/>
        <v>0</v>
      </c>
      <c r="E156" s="6"/>
      <c r="F156" s="6"/>
      <c r="G156" s="6"/>
      <c r="H156" s="6"/>
      <c r="I156" s="6"/>
      <c r="J156" s="6"/>
      <c r="K156" s="6"/>
      <c r="L156" s="6"/>
      <c r="M156" s="6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ht="24" customHeight="1">
      <c r="A157" s="8" t="s">
        <v>17</v>
      </c>
      <c r="B157" s="28">
        <f t="shared" si="23"/>
        <v>0</v>
      </c>
      <c r="C157" s="40">
        <f t="shared" si="24"/>
        <v>0.08</v>
      </c>
      <c r="D157" s="41">
        <f t="shared" si="25"/>
        <v>0</v>
      </c>
      <c r="E157" s="6"/>
      <c r="F157" s="6"/>
      <c r="G157" s="6"/>
      <c r="H157" s="6"/>
      <c r="I157" s="6"/>
      <c r="J157" s="6"/>
      <c r="K157" s="6"/>
      <c r="L157" s="6"/>
      <c r="M157" s="6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ht="24" customHeight="1">
      <c r="A158" s="8" t="s">
        <v>19</v>
      </c>
      <c r="B158" s="28">
        <f t="shared" si="23"/>
        <v>0</v>
      </c>
      <c r="C158" s="40">
        <f t="shared" si="24"/>
        <v>0.08</v>
      </c>
      <c r="D158" s="41">
        <f t="shared" si="25"/>
        <v>0</v>
      </c>
      <c r="E158" s="6"/>
      <c r="F158" s="6"/>
      <c r="G158" s="6"/>
      <c r="H158" s="6"/>
      <c r="I158" s="6"/>
      <c r="J158" s="6"/>
      <c r="K158" s="6"/>
      <c r="L158" s="6"/>
      <c r="M158" s="6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ht="24" customHeight="1">
      <c r="A159" s="8" t="s">
        <v>33</v>
      </c>
      <c r="B159" s="28">
        <f t="shared" si="23"/>
        <v>0</v>
      </c>
      <c r="C159" s="40">
        <f t="shared" si="24"/>
        <v>0.08</v>
      </c>
      <c r="D159" s="41">
        <f t="shared" si="25"/>
        <v>0</v>
      </c>
      <c r="E159" s="6"/>
      <c r="F159" s="6"/>
      <c r="G159" s="6"/>
      <c r="H159" s="6"/>
      <c r="I159" s="6"/>
      <c r="J159" s="6"/>
      <c r="K159" s="6"/>
      <c r="L159" s="6"/>
      <c r="M159" s="6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ht="24" customHeight="1">
      <c r="A160" s="8" t="s">
        <v>34</v>
      </c>
      <c r="B160" s="28">
        <f t="shared" si="23"/>
        <v>0</v>
      </c>
      <c r="C160" s="40">
        <f t="shared" si="24"/>
        <v>0.08</v>
      </c>
      <c r="D160" s="41">
        <f t="shared" si="25"/>
        <v>0</v>
      </c>
      <c r="E160" s="6"/>
      <c r="F160" s="6"/>
      <c r="G160" s="6"/>
      <c r="H160" s="6"/>
      <c r="I160" s="6"/>
      <c r="J160" s="6"/>
      <c r="K160" s="6"/>
      <c r="L160" s="6"/>
      <c r="M160" s="6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ht="24" customHeight="1">
      <c r="A161" s="8" t="s">
        <v>371</v>
      </c>
      <c r="B161" s="28">
        <f t="shared" si="23"/>
        <v>0</v>
      </c>
      <c r="C161" s="40">
        <f>C159</f>
        <v>0.08</v>
      </c>
      <c r="D161" s="41">
        <f>B161*C161</f>
        <v>0</v>
      </c>
      <c r="E161" s="6"/>
      <c r="F161" s="6"/>
      <c r="G161" s="6"/>
      <c r="H161" s="6"/>
      <c r="I161" s="6"/>
      <c r="J161" s="6"/>
      <c r="K161" s="6"/>
      <c r="L161" s="6"/>
      <c r="M161" s="6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ht="24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ht="24" customHeight="1">
      <c r="A163" s="255" t="s">
        <v>77</v>
      </c>
      <c r="B163" s="251"/>
      <c r="C163" s="251"/>
      <c r="D163" s="250"/>
      <c r="E163" s="6"/>
      <c r="F163" s="6"/>
      <c r="G163" s="6"/>
      <c r="H163" s="6"/>
      <c r="I163" s="6"/>
      <c r="J163" s="6"/>
      <c r="K163" s="6"/>
      <c r="L163" s="6"/>
      <c r="M163" s="6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ht="24" customHeight="1">
      <c r="A164" s="39" t="s">
        <v>37</v>
      </c>
      <c r="B164" s="39" t="s">
        <v>94</v>
      </c>
      <c r="C164" s="39" t="s">
        <v>90</v>
      </c>
      <c r="D164" s="39" t="s">
        <v>65</v>
      </c>
      <c r="E164" s="6"/>
      <c r="F164" s="6"/>
      <c r="G164" s="6"/>
      <c r="H164" s="6"/>
      <c r="I164" s="6"/>
      <c r="J164" s="6"/>
      <c r="K164" s="6"/>
      <c r="L164" s="6"/>
      <c r="M164" s="6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ht="24" customHeight="1">
      <c r="A165" s="8" t="s">
        <v>66</v>
      </c>
      <c r="B165" s="28">
        <f t="shared" ref="B165:B173" si="26">D141</f>
        <v>0</v>
      </c>
      <c r="C165" s="28">
        <f t="shared" ref="C165:C173" si="27">D153</f>
        <v>0</v>
      </c>
      <c r="D165" s="41">
        <f t="shared" ref="D165:D173" si="28">B165+C165</f>
        <v>0</v>
      </c>
      <c r="E165" s="6"/>
      <c r="F165" s="6"/>
      <c r="G165" s="6"/>
      <c r="H165" s="6"/>
      <c r="I165" s="6"/>
      <c r="J165" s="6"/>
      <c r="K165" s="6"/>
      <c r="L165" s="6"/>
      <c r="M165" s="6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ht="24" customHeight="1">
      <c r="A166" s="8" t="s">
        <v>67</v>
      </c>
      <c r="B166" s="28">
        <f t="shared" si="26"/>
        <v>0</v>
      </c>
      <c r="C166" s="28">
        <f t="shared" si="27"/>
        <v>0</v>
      </c>
      <c r="D166" s="41">
        <f t="shared" si="28"/>
        <v>0</v>
      </c>
      <c r="E166" s="6"/>
      <c r="F166" s="6"/>
      <c r="G166" s="6"/>
      <c r="H166" s="6"/>
      <c r="I166" s="6"/>
      <c r="J166" s="6"/>
      <c r="K166" s="6"/>
      <c r="L166" s="6"/>
      <c r="M166" s="6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ht="24" customHeight="1">
      <c r="A167" s="8" t="s">
        <v>31</v>
      </c>
      <c r="B167" s="28">
        <f t="shared" si="26"/>
        <v>0</v>
      </c>
      <c r="C167" s="28">
        <f t="shared" si="27"/>
        <v>0</v>
      </c>
      <c r="D167" s="41">
        <f t="shared" si="28"/>
        <v>0</v>
      </c>
      <c r="E167" s="6"/>
      <c r="F167" s="6"/>
      <c r="G167" s="6"/>
      <c r="H167" s="6"/>
      <c r="I167" s="6"/>
      <c r="J167" s="6"/>
      <c r="K167" s="6"/>
      <c r="L167" s="6"/>
      <c r="M167" s="6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ht="24" customHeight="1">
      <c r="A168" s="10" t="s">
        <v>32</v>
      </c>
      <c r="B168" s="28">
        <f t="shared" si="26"/>
        <v>0</v>
      </c>
      <c r="C168" s="28">
        <f t="shared" si="27"/>
        <v>0</v>
      </c>
      <c r="D168" s="41">
        <f t="shared" si="28"/>
        <v>0</v>
      </c>
      <c r="E168" s="6"/>
      <c r="F168" s="6"/>
      <c r="G168" s="6"/>
      <c r="H168" s="6"/>
      <c r="I168" s="6"/>
      <c r="J168" s="6"/>
      <c r="K168" s="6"/>
      <c r="L168" s="6"/>
      <c r="M168" s="6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ht="24" customHeight="1">
      <c r="A169" s="8" t="s">
        <v>17</v>
      </c>
      <c r="B169" s="28">
        <f t="shared" si="26"/>
        <v>0</v>
      </c>
      <c r="C169" s="28">
        <f t="shared" si="27"/>
        <v>0</v>
      </c>
      <c r="D169" s="41">
        <f t="shared" si="28"/>
        <v>0</v>
      </c>
      <c r="E169" s="6"/>
      <c r="F169" s="6"/>
      <c r="G169" s="6"/>
      <c r="H169" s="6"/>
      <c r="I169" s="6"/>
      <c r="J169" s="6"/>
      <c r="K169" s="6"/>
      <c r="L169" s="6"/>
      <c r="M169" s="6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ht="24" customHeight="1">
      <c r="A170" s="8" t="s">
        <v>19</v>
      </c>
      <c r="B170" s="28">
        <f t="shared" si="26"/>
        <v>0</v>
      </c>
      <c r="C170" s="28">
        <f t="shared" si="27"/>
        <v>0</v>
      </c>
      <c r="D170" s="41">
        <f t="shared" si="28"/>
        <v>0</v>
      </c>
      <c r="E170" s="6"/>
      <c r="F170" s="6"/>
      <c r="G170" s="6"/>
      <c r="H170" s="6"/>
      <c r="I170" s="6"/>
      <c r="J170" s="6"/>
      <c r="K170" s="6"/>
      <c r="L170" s="6"/>
      <c r="M170" s="6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ht="24" customHeight="1">
      <c r="A171" s="8" t="s">
        <v>33</v>
      </c>
      <c r="B171" s="28">
        <f t="shared" si="26"/>
        <v>0</v>
      </c>
      <c r="C171" s="28">
        <f t="shared" si="27"/>
        <v>0</v>
      </c>
      <c r="D171" s="41">
        <f t="shared" si="28"/>
        <v>0</v>
      </c>
      <c r="E171" s="6"/>
      <c r="F171" s="6"/>
      <c r="G171" s="6"/>
      <c r="H171" s="6"/>
      <c r="I171" s="6"/>
      <c r="J171" s="6"/>
      <c r="K171" s="6"/>
      <c r="L171" s="6"/>
      <c r="M171" s="6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ht="24" customHeight="1">
      <c r="A172" s="8" t="s">
        <v>34</v>
      </c>
      <c r="B172" s="28">
        <f t="shared" si="26"/>
        <v>0</v>
      </c>
      <c r="C172" s="28">
        <f t="shared" si="27"/>
        <v>0</v>
      </c>
      <c r="D172" s="41">
        <f t="shared" si="28"/>
        <v>0</v>
      </c>
      <c r="E172" s="6"/>
      <c r="F172" s="6"/>
      <c r="G172" s="6"/>
      <c r="H172" s="6"/>
      <c r="I172" s="6"/>
      <c r="J172" s="6"/>
      <c r="K172" s="6"/>
      <c r="L172" s="6"/>
      <c r="M172" s="6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ht="24" customHeight="1">
      <c r="A173" s="8" t="s">
        <v>371</v>
      </c>
      <c r="B173" s="28">
        <f t="shared" si="26"/>
        <v>0</v>
      </c>
      <c r="C173" s="28">
        <f t="shared" si="27"/>
        <v>0</v>
      </c>
      <c r="D173" s="41">
        <f t="shared" si="28"/>
        <v>0</v>
      </c>
      <c r="E173" s="6"/>
      <c r="F173" s="6"/>
      <c r="G173" s="6"/>
      <c r="H173" s="6"/>
      <c r="I173" s="6"/>
      <c r="J173" s="6"/>
      <c r="K173" s="6"/>
      <c r="L173" s="6"/>
      <c r="M173" s="6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ht="24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ht="24" customHeight="1">
      <c r="A175" s="254" t="s">
        <v>95</v>
      </c>
      <c r="B175" s="253"/>
      <c r="C175" s="253"/>
      <c r="D175" s="253"/>
      <c r="E175" s="253"/>
      <c r="F175" s="253"/>
      <c r="G175" s="253"/>
      <c r="H175" s="253"/>
      <c r="I175" s="6"/>
      <c r="J175" s="6"/>
      <c r="K175" s="6"/>
      <c r="L175" s="6"/>
      <c r="M175" s="6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ht="24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ht="24" customHeight="1">
      <c r="A177" s="254" t="s">
        <v>96</v>
      </c>
      <c r="B177" s="253"/>
      <c r="C177" s="253"/>
      <c r="D177" s="253"/>
      <c r="E177" s="253"/>
      <c r="F177" s="253"/>
      <c r="G177" s="253"/>
      <c r="H177" s="253"/>
      <c r="I177" s="6"/>
      <c r="J177" s="6"/>
      <c r="K177" s="6"/>
      <c r="L177" s="6"/>
      <c r="M177" s="6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ht="24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ht="24" customHeight="1">
      <c r="A179" s="255" t="s">
        <v>97</v>
      </c>
      <c r="B179" s="251"/>
      <c r="C179" s="251"/>
      <c r="D179" s="251"/>
      <c r="E179" s="250"/>
      <c r="F179" s="6"/>
      <c r="G179" s="6"/>
      <c r="H179" s="6"/>
      <c r="I179" s="6"/>
      <c r="J179" s="6"/>
      <c r="K179" s="6"/>
      <c r="L179" s="6"/>
      <c r="M179" s="6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ht="52.5" customHeight="1">
      <c r="A180" s="39" t="s">
        <v>37</v>
      </c>
      <c r="B180" s="39" t="s">
        <v>98</v>
      </c>
      <c r="C180" s="39" t="s">
        <v>99</v>
      </c>
      <c r="D180" s="45" t="s">
        <v>100</v>
      </c>
      <c r="E180" s="39" t="s">
        <v>101</v>
      </c>
      <c r="F180" s="6"/>
      <c r="G180" s="302"/>
      <c r="H180" s="253"/>
      <c r="I180" s="6"/>
      <c r="J180" s="6"/>
      <c r="K180" s="6"/>
      <c r="L180" s="6"/>
      <c r="M180" s="6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ht="24" customHeight="1">
      <c r="A181" s="8" t="s">
        <v>66</v>
      </c>
      <c r="B181" s="28"/>
      <c r="C181" s="42">
        <v>2</v>
      </c>
      <c r="D181" s="57">
        <v>15</v>
      </c>
      <c r="E181" s="41">
        <f t="shared" ref="E181:E189" si="29">B181*C181*D181</f>
        <v>0</v>
      </c>
      <c r="F181" s="6"/>
      <c r="G181" s="300"/>
      <c r="H181" s="253"/>
      <c r="I181" s="6"/>
      <c r="J181" s="6"/>
      <c r="K181" s="6"/>
      <c r="L181" s="6"/>
      <c r="M181" s="6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ht="24" customHeight="1">
      <c r="A182" s="8" t="s">
        <v>67</v>
      </c>
      <c r="B182" s="28"/>
      <c r="C182" s="42">
        <v>2</v>
      </c>
      <c r="D182" s="57">
        <v>15</v>
      </c>
      <c r="E182" s="41">
        <f t="shared" si="29"/>
        <v>0</v>
      </c>
      <c r="F182" s="6"/>
      <c r="G182" s="253"/>
      <c r="H182" s="253"/>
      <c r="I182" s="6"/>
      <c r="J182" s="6"/>
      <c r="K182" s="6"/>
      <c r="L182" s="6"/>
      <c r="M182" s="6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ht="24" customHeight="1">
      <c r="A183" s="8" t="s">
        <v>31</v>
      </c>
      <c r="B183" s="28"/>
      <c r="C183" s="42">
        <v>2</v>
      </c>
      <c r="D183" s="57">
        <v>22</v>
      </c>
      <c r="E183" s="41">
        <f t="shared" si="29"/>
        <v>0</v>
      </c>
      <c r="F183" s="6"/>
      <c r="G183" s="303"/>
      <c r="H183" s="253"/>
      <c r="I183" s="6"/>
      <c r="J183" s="6"/>
      <c r="K183" s="6"/>
      <c r="L183" s="6"/>
      <c r="M183" s="6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ht="24" customHeight="1">
      <c r="A184" s="10" t="s">
        <v>32</v>
      </c>
      <c r="B184" s="28"/>
      <c r="C184" s="42">
        <v>2</v>
      </c>
      <c r="D184" s="57">
        <v>22</v>
      </c>
      <c r="E184" s="41">
        <f t="shared" si="29"/>
        <v>0</v>
      </c>
      <c r="F184" s="6"/>
      <c r="G184" s="253"/>
      <c r="H184" s="253"/>
      <c r="I184" s="6"/>
      <c r="J184" s="6"/>
      <c r="K184" s="6"/>
      <c r="L184" s="6"/>
      <c r="M184" s="6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ht="24" customHeight="1">
      <c r="A185" s="8" t="s">
        <v>17</v>
      </c>
      <c r="B185" s="28"/>
      <c r="C185" s="42">
        <v>2</v>
      </c>
      <c r="D185" s="57">
        <v>22</v>
      </c>
      <c r="E185" s="41">
        <f t="shared" si="29"/>
        <v>0</v>
      </c>
      <c r="F185" s="6"/>
      <c r="G185" s="253"/>
      <c r="H185" s="253"/>
      <c r="I185" s="6"/>
      <c r="J185" s="6"/>
      <c r="K185" s="6"/>
      <c r="L185" s="6"/>
      <c r="M185" s="6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ht="24" customHeight="1">
      <c r="A186" s="8" t="s">
        <v>19</v>
      </c>
      <c r="B186" s="28"/>
      <c r="C186" s="42">
        <v>2</v>
      </c>
      <c r="D186" s="57">
        <v>22</v>
      </c>
      <c r="E186" s="41">
        <f t="shared" si="29"/>
        <v>0</v>
      </c>
      <c r="F186" s="6"/>
      <c r="G186" s="6"/>
      <c r="H186" s="6"/>
      <c r="I186" s="6"/>
      <c r="J186" s="6"/>
      <c r="K186" s="6"/>
      <c r="L186" s="6"/>
      <c r="M186" s="6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ht="24" customHeight="1">
      <c r="A187" s="8" t="s">
        <v>33</v>
      </c>
      <c r="B187" s="28"/>
      <c r="C187" s="42">
        <v>2</v>
      </c>
      <c r="D187" s="57">
        <v>22</v>
      </c>
      <c r="E187" s="41">
        <f t="shared" si="29"/>
        <v>0</v>
      </c>
      <c r="F187" s="6"/>
      <c r="G187" s="6"/>
      <c r="H187" s="6"/>
      <c r="I187" s="6"/>
      <c r="J187" s="6"/>
      <c r="K187" s="6"/>
      <c r="L187" s="6"/>
      <c r="M187" s="6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ht="24" customHeight="1">
      <c r="A188" s="8" t="s">
        <v>34</v>
      </c>
      <c r="B188" s="28"/>
      <c r="C188" s="42">
        <v>2</v>
      </c>
      <c r="D188" s="57">
        <v>22</v>
      </c>
      <c r="E188" s="41">
        <f t="shared" si="29"/>
        <v>0</v>
      </c>
      <c r="F188" s="6"/>
      <c r="G188" s="6"/>
      <c r="H188" s="6"/>
      <c r="I188" s="6"/>
      <c r="J188" s="6"/>
      <c r="K188" s="6"/>
      <c r="L188" s="6"/>
      <c r="M188" s="6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ht="24" customHeight="1">
      <c r="A189" s="8" t="s">
        <v>371</v>
      </c>
      <c r="B189" s="28"/>
      <c r="C189" s="42">
        <v>2</v>
      </c>
      <c r="D189" s="57">
        <v>22</v>
      </c>
      <c r="E189" s="41">
        <f t="shared" si="29"/>
        <v>0</v>
      </c>
      <c r="F189" s="6"/>
      <c r="G189" s="6"/>
      <c r="H189" s="6"/>
      <c r="I189" s="6"/>
      <c r="J189" s="6"/>
      <c r="K189" s="6"/>
      <c r="L189" s="6"/>
      <c r="M189" s="6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ht="24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ht="24" customHeight="1">
      <c r="A191" s="255" t="s">
        <v>102</v>
      </c>
      <c r="B191" s="251"/>
      <c r="C191" s="251"/>
      <c r="D191" s="251"/>
      <c r="E191" s="250"/>
      <c r="F191" s="6"/>
      <c r="G191" s="6"/>
      <c r="H191" s="6"/>
      <c r="I191" s="6"/>
      <c r="J191" s="6"/>
      <c r="K191" s="6"/>
      <c r="L191" s="6"/>
      <c r="M191" s="6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ht="24" customHeight="1">
      <c r="A192" s="39" t="s">
        <v>37</v>
      </c>
      <c r="B192" s="39" t="s">
        <v>38</v>
      </c>
      <c r="C192" s="39" t="s">
        <v>103</v>
      </c>
      <c r="D192" s="39" t="s">
        <v>39</v>
      </c>
      <c r="E192" s="39" t="s">
        <v>104</v>
      </c>
      <c r="F192" s="6"/>
      <c r="G192" s="6"/>
      <c r="H192" s="6"/>
      <c r="I192" s="6"/>
      <c r="J192" s="6"/>
      <c r="K192" s="6"/>
      <c r="L192" s="6"/>
      <c r="M192" s="6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ht="24" customHeight="1">
      <c r="A193" s="8" t="s">
        <v>66</v>
      </c>
      <c r="B193" s="28">
        <f>B6</f>
        <v>0</v>
      </c>
      <c r="C193" s="29">
        <v>0.5</v>
      </c>
      <c r="D193" s="29">
        <v>0.06</v>
      </c>
      <c r="E193" s="41">
        <f t="shared" ref="E193:E201" si="30">B193*C193*D193</f>
        <v>0</v>
      </c>
      <c r="F193" s="6"/>
      <c r="G193" s="6"/>
      <c r="H193" s="6"/>
      <c r="I193" s="6"/>
      <c r="J193" s="6"/>
      <c r="K193" s="6"/>
      <c r="L193" s="6"/>
      <c r="M193" s="6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ht="24" customHeight="1">
      <c r="A194" s="8" t="s">
        <v>67</v>
      </c>
      <c r="B194" s="28">
        <f>B6</f>
        <v>0</v>
      </c>
      <c r="C194" s="29">
        <v>0.5</v>
      </c>
      <c r="D194" s="29">
        <v>0.06</v>
      </c>
      <c r="E194" s="41">
        <f t="shared" si="30"/>
        <v>0</v>
      </c>
      <c r="F194" s="6"/>
      <c r="G194" s="6"/>
      <c r="H194" s="6"/>
      <c r="I194" s="6"/>
      <c r="J194" s="6"/>
      <c r="K194" s="6"/>
      <c r="L194" s="6"/>
      <c r="M194" s="6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ht="24" customHeight="1">
      <c r="A195" s="8" t="s">
        <v>31</v>
      </c>
      <c r="B195" s="28">
        <f>B7</f>
        <v>0</v>
      </c>
      <c r="C195" s="29">
        <v>1</v>
      </c>
      <c r="D195" s="29">
        <v>0.06</v>
      </c>
      <c r="E195" s="41">
        <f t="shared" si="30"/>
        <v>0</v>
      </c>
      <c r="F195" s="6"/>
      <c r="G195" s="6"/>
      <c r="H195" s="6"/>
      <c r="I195" s="6"/>
      <c r="J195" s="6"/>
      <c r="K195" s="6"/>
      <c r="L195" s="6"/>
      <c r="M195" s="6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ht="24" customHeight="1">
      <c r="A196" s="10" t="s">
        <v>32</v>
      </c>
      <c r="B196" s="28">
        <f t="shared" ref="B196:B201" si="31">B9</f>
        <v>0</v>
      </c>
      <c r="C196" s="29">
        <v>1</v>
      </c>
      <c r="D196" s="29">
        <v>0.06</v>
      </c>
      <c r="E196" s="41">
        <f t="shared" si="30"/>
        <v>0</v>
      </c>
      <c r="F196" s="6"/>
      <c r="G196" s="6"/>
      <c r="H196" s="6"/>
      <c r="I196" s="6"/>
      <c r="J196" s="6"/>
      <c r="K196" s="6"/>
      <c r="L196" s="6"/>
      <c r="M196" s="6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ht="24" customHeight="1">
      <c r="A197" s="8" t="s">
        <v>17</v>
      </c>
      <c r="B197" s="28">
        <f t="shared" si="31"/>
        <v>0</v>
      </c>
      <c r="C197" s="29">
        <v>1</v>
      </c>
      <c r="D197" s="29">
        <v>0.06</v>
      </c>
      <c r="E197" s="41">
        <f t="shared" si="30"/>
        <v>0</v>
      </c>
      <c r="F197" s="6"/>
      <c r="G197" s="6"/>
      <c r="H197" s="6"/>
      <c r="I197" s="6"/>
      <c r="J197" s="6"/>
      <c r="K197" s="6"/>
      <c r="L197" s="6"/>
      <c r="M197" s="6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ht="24" customHeight="1">
      <c r="A198" s="8" t="s">
        <v>19</v>
      </c>
      <c r="B198" s="28">
        <f t="shared" si="31"/>
        <v>0</v>
      </c>
      <c r="C198" s="29">
        <v>1</v>
      </c>
      <c r="D198" s="29">
        <v>0.06</v>
      </c>
      <c r="E198" s="41">
        <f t="shared" si="30"/>
        <v>0</v>
      </c>
      <c r="F198" s="6"/>
      <c r="G198" s="6"/>
      <c r="H198" s="6"/>
      <c r="I198" s="6"/>
      <c r="J198" s="6"/>
      <c r="K198" s="6"/>
      <c r="L198" s="6"/>
      <c r="M198" s="6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ht="24" customHeight="1">
      <c r="A199" s="8" t="s">
        <v>33</v>
      </c>
      <c r="B199" s="28">
        <f t="shared" si="31"/>
        <v>0</v>
      </c>
      <c r="C199" s="29">
        <v>1</v>
      </c>
      <c r="D199" s="29">
        <v>0.06</v>
      </c>
      <c r="E199" s="41">
        <f t="shared" si="30"/>
        <v>0</v>
      </c>
      <c r="F199" s="6"/>
      <c r="G199" s="6"/>
      <c r="H199" s="6"/>
      <c r="I199" s="6"/>
      <c r="J199" s="6"/>
      <c r="K199" s="6"/>
      <c r="L199" s="6"/>
      <c r="M199" s="6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ht="24" customHeight="1">
      <c r="A200" s="8" t="s">
        <v>34</v>
      </c>
      <c r="B200" s="28">
        <f t="shared" si="31"/>
        <v>0</v>
      </c>
      <c r="C200" s="29">
        <v>1</v>
      </c>
      <c r="D200" s="29">
        <v>0.06</v>
      </c>
      <c r="E200" s="41">
        <f t="shared" si="30"/>
        <v>0</v>
      </c>
      <c r="F200" s="6"/>
      <c r="G200" s="6"/>
      <c r="H200" s="6"/>
      <c r="I200" s="6"/>
      <c r="J200" s="6"/>
      <c r="K200" s="6"/>
      <c r="L200" s="6"/>
      <c r="M200" s="6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ht="24" customHeight="1">
      <c r="A201" s="8" t="s">
        <v>371</v>
      </c>
      <c r="B201" s="28">
        <f t="shared" si="31"/>
        <v>0</v>
      </c>
      <c r="C201" s="29">
        <v>1</v>
      </c>
      <c r="D201" s="29">
        <v>0.06</v>
      </c>
      <c r="E201" s="41">
        <f t="shared" si="30"/>
        <v>0</v>
      </c>
      <c r="F201" s="6"/>
      <c r="G201" s="6"/>
      <c r="H201" s="6"/>
      <c r="I201" s="6"/>
      <c r="J201" s="6"/>
      <c r="K201" s="6"/>
      <c r="L201" s="6"/>
      <c r="M201" s="6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ht="24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ht="24" customHeight="1">
      <c r="A203" s="255" t="s">
        <v>105</v>
      </c>
      <c r="B203" s="251"/>
      <c r="C203" s="251"/>
      <c r="D203" s="250"/>
      <c r="E203" s="6"/>
      <c r="F203" s="6"/>
      <c r="G203" s="6"/>
      <c r="H203" s="6"/>
      <c r="I203" s="6"/>
      <c r="J203" s="6"/>
      <c r="K203" s="6"/>
      <c r="L203" s="6"/>
      <c r="M203" s="6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ht="24" customHeight="1">
      <c r="A204" s="39" t="s">
        <v>37</v>
      </c>
      <c r="B204" s="39" t="s">
        <v>101</v>
      </c>
      <c r="C204" s="39" t="s">
        <v>106</v>
      </c>
      <c r="D204" s="39" t="s">
        <v>107</v>
      </c>
      <c r="E204" s="6"/>
      <c r="F204" s="6"/>
      <c r="G204" s="6"/>
      <c r="H204" s="6"/>
      <c r="I204" s="6"/>
      <c r="J204" s="6"/>
      <c r="K204" s="6"/>
      <c r="L204" s="6"/>
      <c r="M204" s="6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ht="24" customHeight="1">
      <c r="A205" s="8" t="s">
        <v>66</v>
      </c>
      <c r="B205" s="28">
        <f t="shared" ref="B205:B213" si="32">E181</f>
        <v>0</v>
      </c>
      <c r="C205" s="28">
        <f t="shared" ref="C205:C213" si="33">E193</f>
        <v>0</v>
      </c>
      <c r="D205" s="41">
        <f t="shared" ref="D205:D213" si="34">B205-C205</f>
        <v>0</v>
      </c>
      <c r="E205" s="6"/>
      <c r="F205" s="6"/>
      <c r="G205" s="6"/>
      <c r="H205" s="6"/>
      <c r="I205" s="6"/>
      <c r="J205" s="6"/>
      <c r="K205" s="6"/>
      <c r="L205" s="6"/>
      <c r="M205" s="6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ht="24" customHeight="1">
      <c r="A206" s="8" t="s">
        <v>67</v>
      </c>
      <c r="B206" s="28">
        <f t="shared" si="32"/>
        <v>0</v>
      </c>
      <c r="C206" s="28">
        <f t="shared" si="33"/>
        <v>0</v>
      </c>
      <c r="D206" s="41">
        <f t="shared" si="34"/>
        <v>0</v>
      </c>
      <c r="E206" s="6"/>
      <c r="F206" s="6"/>
      <c r="G206" s="6"/>
      <c r="H206" s="6"/>
      <c r="I206" s="6"/>
      <c r="J206" s="6"/>
      <c r="K206" s="6"/>
      <c r="L206" s="6"/>
      <c r="M206" s="6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ht="24" customHeight="1">
      <c r="A207" s="8" t="s">
        <v>31</v>
      </c>
      <c r="B207" s="28">
        <f t="shared" si="32"/>
        <v>0</v>
      </c>
      <c r="C207" s="28">
        <f t="shared" si="33"/>
        <v>0</v>
      </c>
      <c r="D207" s="41">
        <f t="shared" si="34"/>
        <v>0</v>
      </c>
      <c r="E207" s="6"/>
      <c r="F207" s="6"/>
      <c r="G207" s="6"/>
      <c r="H207" s="6"/>
      <c r="I207" s="6"/>
      <c r="J207" s="6"/>
      <c r="K207" s="6"/>
      <c r="L207" s="6"/>
      <c r="M207" s="6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ht="24" customHeight="1">
      <c r="A208" s="10" t="s">
        <v>32</v>
      </c>
      <c r="B208" s="28">
        <f t="shared" si="32"/>
        <v>0</v>
      </c>
      <c r="C208" s="28">
        <f t="shared" si="33"/>
        <v>0</v>
      </c>
      <c r="D208" s="41">
        <f t="shared" si="34"/>
        <v>0</v>
      </c>
      <c r="E208" s="6"/>
      <c r="F208" s="6"/>
      <c r="G208" s="6"/>
      <c r="H208" s="6"/>
      <c r="I208" s="6"/>
      <c r="J208" s="6"/>
      <c r="K208" s="6"/>
      <c r="L208" s="6"/>
      <c r="M208" s="6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ht="24" customHeight="1">
      <c r="A209" s="8" t="s">
        <v>17</v>
      </c>
      <c r="B209" s="28">
        <f t="shared" si="32"/>
        <v>0</v>
      </c>
      <c r="C209" s="28">
        <f t="shared" si="33"/>
        <v>0</v>
      </c>
      <c r="D209" s="41">
        <f t="shared" si="34"/>
        <v>0</v>
      </c>
      <c r="E209" s="6"/>
      <c r="F209" s="6"/>
      <c r="G209" s="6"/>
      <c r="H209" s="6"/>
      <c r="I209" s="6"/>
      <c r="J209" s="6"/>
      <c r="K209" s="6"/>
      <c r="L209" s="6"/>
      <c r="M209" s="6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ht="24" customHeight="1">
      <c r="A210" s="8" t="s">
        <v>19</v>
      </c>
      <c r="B210" s="28">
        <f t="shared" si="32"/>
        <v>0</v>
      </c>
      <c r="C210" s="28">
        <f t="shared" si="33"/>
        <v>0</v>
      </c>
      <c r="D210" s="41">
        <f t="shared" si="34"/>
        <v>0</v>
      </c>
      <c r="E210" s="6"/>
      <c r="F210" s="6"/>
      <c r="G210" s="6"/>
      <c r="H210" s="6"/>
      <c r="I210" s="6"/>
      <c r="J210" s="6"/>
      <c r="K210" s="6"/>
      <c r="L210" s="6"/>
      <c r="M210" s="6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ht="24" customHeight="1">
      <c r="A211" s="8" t="s">
        <v>33</v>
      </c>
      <c r="B211" s="28">
        <f t="shared" si="32"/>
        <v>0</v>
      </c>
      <c r="C211" s="28">
        <f t="shared" si="33"/>
        <v>0</v>
      </c>
      <c r="D211" s="41">
        <f t="shared" si="34"/>
        <v>0</v>
      </c>
      <c r="E211" s="6"/>
      <c r="F211" s="6"/>
      <c r="G211" s="6"/>
      <c r="H211" s="6"/>
      <c r="I211" s="6"/>
      <c r="J211" s="6"/>
      <c r="K211" s="6"/>
      <c r="L211" s="6"/>
      <c r="M211" s="6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ht="24" customHeight="1">
      <c r="A212" s="8" t="s">
        <v>34</v>
      </c>
      <c r="B212" s="28">
        <f t="shared" si="32"/>
        <v>0</v>
      </c>
      <c r="C212" s="28">
        <f t="shared" si="33"/>
        <v>0</v>
      </c>
      <c r="D212" s="41">
        <f t="shared" si="34"/>
        <v>0</v>
      </c>
      <c r="E212" s="6"/>
      <c r="F212" s="6"/>
      <c r="G212" s="6"/>
      <c r="H212" s="6"/>
      <c r="I212" s="6"/>
      <c r="J212" s="6"/>
      <c r="K212" s="6"/>
      <c r="L212" s="6"/>
      <c r="M212" s="6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ht="24" customHeight="1">
      <c r="A213" s="8" t="s">
        <v>371</v>
      </c>
      <c r="B213" s="28">
        <f t="shared" si="32"/>
        <v>0</v>
      </c>
      <c r="C213" s="28">
        <f t="shared" si="33"/>
        <v>0</v>
      </c>
      <c r="D213" s="41">
        <f t="shared" si="34"/>
        <v>0</v>
      </c>
      <c r="E213" s="6"/>
      <c r="F213" s="6"/>
      <c r="G213" s="6"/>
      <c r="H213" s="6"/>
      <c r="I213" s="6"/>
      <c r="J213" s="6"/>
      <c r="K213" s="6"/>
      <c r="L213" s="6"/>
      <c r="M213" s="6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ht="24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ht="24" customHeight="1">
      <c r="A215" s="254" t="s">
        <v>108</v>
      </c>
      <c r="B215" s="253"/>
      <c r="C215" s="253"/>
      <c r="D215" s="253"/>
      <c r="E215" s="253"/>
      <c r="F215" s="253"/>
      <c r="G215" s="253"/>
      <c r="H215" s="253"/>
      <c r="I215" s="6"/>
      <c r="J215" s="6"/>
      <c r="K215" s="6"/>
      <c r="L215" s="6"/>
      <c r="M215" s="6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ht="24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ht="24" customHeight="1">
      <c r="A217" s="255" t="s">
        <v>108</v>
      </c>
      <c r="B217" s="251"/>
      <c r="C217" s="251"/>
      <c r="D217" s="250"/>
      <c r="E217" s="6"/>
      <c r="F217" s="6"/>
      <c r="G217" s="6"/>
      <c r="H217" s="6"/>
      <c r="I217" s="6"/>
      <c r="J217" s="6"/>
      <c r="K217" s="6"/>
      <c r="L217" s="6"/>
      <c r="M217" s="6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ht="31.5" customHeight="1">
      <c r="A218" s="39" t="s">
        <v>37</v>
      </c>
      <c r="B218" s="39" t="s">
        <v>109</v>
      </c>
      <c r="C218" s="45" t="s">
        <v>100</v>
      </c>
      <c r="D218" s="39" t="s">
        <v>45</v>
      </c>
      <c r="E218" s="304" t="s">
        <v>110</v>
      </c>
      <c r="F218" s="253"/>
      <c r="G218" s="253"/>
      <c r="H218" s="253"/>
      <c r="I218" s="6"/>
      <c r="J218" s="6"/>
      <c r="K218" s="6"/>
      <c r="L218" s="6"/>
      <c r="M218" s="6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ht="24" customHeight="1">
      <c r="A219" s="8" t="s">
        <v>66</v>
      </c>
      <c r="B219" s="28"/>
      <c r="C219" s="57">
        <v>15</v>
      </c>
      <c r="D219" s="41">
        <f t="shared" ref="D219:D227" si="35">C219*B219</f>
        <v>0</v>
      </c>
      <c r="E219" s="6"/>
      <c r="F219" s="6"/>
      <c r="G219" s="6"/>
      <c r="H219" s="6"/>
      <c r="I219" s="6"/>
      <c r="J219" s="6"/>
      <c r="K219" s="6"/>
      <c r="L219" s="6"/>
      <c r="M219" s="6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ht="24" customHeight="1">
      <c r="A220" s="8" t="s">
        <v>67</v>
      </c>
      <c r="B220" s="28"/>
      <c r="C220" s="57">
        <v>15</v>
      </c>
      <c r="D220" s="41">
        <f t="shared" si="35"/>
        <v>0</v>
      </c>
      <c r="E220" s="6"/>
      <c r="F220" s="6"/>
      <c r="G220" s="6"/>
      <c r="H220" s="6"/>
      <c r="I220" s="6"/>
      <c r="J220" s="6"/>
      <c r="K220" s="6"/>
      <c r="L220" s="6"/>
      <c r="M220" s="6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ht="24" customHeight="1">
      <c r="A221" s="8" t="s">
        <v>31</v>
      </c>
      <c r="B221" s="28"/>
      <c r="C221" s="57">
        <v>22</v>
      </c>
      <c r="D221" s="41">
        <f t="shared" si="35"/>
        <v>0</v>
      </c>
      <c r="E221" s="6"/>
      <c r="F221" s="6"/>
      <c r="G221" s="6"/>
      <c r="H221" s="6"/>
      <c r="I221" s="6"/>
      <c r="J221" s="6"/>
      <c r="K221" s="6"/>
      <c r="L221" s="6"/>
      <c r="M221" s="6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ht="24" customHeight="1">
      <c r="A222" s="10" t="s">
        <v>32</v>
      </c>
      <c r="B222" s="28"/>
      <c r="C222" s="57">
        <v>22</v>
      </c>
      <c r="D222" s="41">
        <f t="shared" si="35"/>
        <v>0</v>
      </c>
      <c r="E222" s="6"/>
      <c r="F222" s="6"/>
      <c r="G222" s="6"/>
      <c r="H222" s="6"/>
      <c r="I222" s="6"/>
      <c r="J222" s="6"/>
      <c r="K222" s="6"/>
      <c r="L222" s="6"/>
      <c r="M222" s="6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ht="24" customHeight="1">
      <c r="A223" s="8" t="s">
        <v>17</v>
      </c>
      <c r="B223" s="28"/>
      <c r="C223" s="57">
        <v>22</v>
      </c>
      <c r="D223" s="41">
        <f t="shared" si="35"/>
        <v>0</v>
      </c>
      <c r="E223" s="6"/>
      <c r="F223" s="6"/>
      <c r="G223" s="6"/>
      <c r="H223" s="6"/>
      <c r="I223" s="6"/>
      <c r="J223" s="6"/>
      <c r="K223" s="6"/>
      <c r="L223" s="6"/>
      <c r="M223" s="6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ht="24" customHeight="1">
      <c r="A224" s="8" t="s">
        <v>19</v>
      </c>
      <c r="B224" s="28"/>
      <c r="C224" s="57">
        <v>22</v>
      </c>
      <c r="D224" s="41">
        <f t="shared" si="35"/>
        <v>0</v>
      </c>
      <c r="E224" s="6"/>
      <c r="F224" s="6"/>
      <c r="G224" s="6"/>
      <c r="H224" s="6"/>
      <c r="I224" s="6"/>
      <c r="J224" s="6"/>
      <c r="K224" s="6"/>
      <c r="L224" s="6"/>
      <c r="M224" s="6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ht="24" customHeight="1">
      <c r="A225" s="8" t="s">
        <v>33</v>
      </c>
      <c r="B225" s="28"/>
      <c r="C225" s="57">
        <v>22</v>
      </c>
      <c r="D225" s="41">
        <f t="shared" si="35"/>
        <v>0</v>
      </c>
      <c r="E225" s="6"/>
      <c r="F225" s="6"/>
      <c r="G225" s="6"/>
      <c r="H225" s="6"/>
      <c r="I225" s="6"/>
      <c r="J225" s="6"/>
      <c r="K225" s="6"/>
      <c r="L225" s="6"/>
      <c r="M225" s="6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ht="24" customHeight="1">
      <c r="A226" s="8" t="s">
        <v>34</v>
      </c>
      <c r="B226" s="28"/>
      <c r="C226" s="57">
        <v>22</v>
      </c>
      <c r="D226" s="41">
        <f t="shared" si="35"/>
        <v>0</v>
      </c>
      <c r="E226" s="6"/>
      <c r="F226" s="6"/>
      <c r="G226" s="6"/>
      <c r="H226" s="6"/>
      <c r="I226" s="6"/>
      <c r="J226" s="6"/>
      <c r="K226" s="6"/>
      <c r="L226" s="6"/>
      <c r="M226" s="6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ht="24" customHeight="1">
      <c r="A227" s="8" t="s">
        <v>371</v>
      </c>
      <c r="B227" s="28"/>
      <c r="C227" s="57">
        <v>22</v>
      </c>
      <c r="D227" s="41">
        <f t="shared" si="35"/>
        <v>0</v>
      </c>
      <c r="E227" s="6"/>
      <c r="F227" s="6"/>
      <c r="G227" s="6"/>
      <c r="H227" s="6"/>
      <c r="I227" s="6"/>
      <c r="J227" s="6"/>
      <c r="K227" s="6"/>
      <c r="L227" s="6"/>
      <c r="M227" s="6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ht="24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ht="24" customHeight="1">
      <c r="A229" s="255" t="s">
        <v>111</v>
      </c>
      <c r="B229" s="251"/>
      <c r="C229" s="251"/>
      <c r="D229" s="250"/>
      <c r="E229" s="6"/>
      <c r="F229" s="6"/>
      <c r="G229" s="6"/>
      <c r="H229" s="6"/>
      <c r="I229" s="6"/>
      <c r="J229" s="6"/>
      <c r="K229" s="6"/>
      <c r="L229" s="6"/>
      <c r="M229" s="6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ht="24" customHeight="1">
      <c r="A230" s="39" t="s">
        <v>37</v>
      </c>
      <c r="B230" s="39" t="s">
        <v>38</v>
      </c>
      <c r="C230" s="39" t="s">
        <v>39</v>
      </c>
      <c r="D230" s="39" t="s">
        <v>104</v>
      </c>
      <c r="E230" s="6"/>
      <c r="F230" s="6"/>
      <c r="G230" s="6"/>
      <c r="H230" s="6"/>
      <c r="I230" s="6"/>
      <c r="J230" s="6"/>
      <c r="K230" s="6"/>
      <c r="L230" s="6"/>
      <c r="M230" s="6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ht="24" customHeight="1">
      <c r="A231" s="8" t="s">
        <v>66</v>
      </c>
      <c r="B231" s="28">
        <f t="shared" ref="B231:B239" si="36">D219</f>
        <v>0</v>
      </c>
      <c r="C231" s="29">
        <v>0.1</v>
      </c>
      <c r="D231" s="41">
        <f t="shared" ref="D231:D239" si="37">B231*C231</f>
        <v>0</v>
      </c>
      <c r="E231" s="6"/>
      <c r="F231" s="6"/>
      <c r="G231" s="6"/>
      <c r="H231" s="6"/>
      <c r="I231" s="6"/>
      <c r="J231" s="6"/>
      <c r="K231" s="6"/>
      <c r="L231" s="6"/>
      <c r="M231" s="6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ht="24" customHeight="1">
      <c r="A232" s="8" t="s">
        <v>67</v>
      </c>
      <c r="B232" s="28">
        <f t="shared" si="36"/>
        <v>0</v>
      </c>
      <c r="C232" s="29">
        <v>0.1</v>
      </c>
      <c r="D232" s="41">
        <f t="shared" si="37"/>
        <v>0</v>
      </c>
      <c r="E232" s="6"/>
      <c r="F232" s="6"/>
      <c r="G232" s="6"/>
      <c r="H232" s="6"/>
      <c r="I232" s="6"/>
      <c r="J232" s="6"/>
      <c r="K232" s="6"/>
      <c r="L232" s="6"/>
      <c r="M232" s="6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ht="24" customHeight="1">
      <c r="A233" s="8" t="s">
        <v>31</v>
      </c>
      <c r="B233" s="28">
        <f t="shared" si="36"/>
        <v>0</v>
      </c>
      <c r="C233" s="29">
        <v>0.1</v>
      </c>
      <c r="D233" s="41">
        <f t="shared" si="37"/>
        <v>0</v>
      </c>
      <c r="E233" s="6"/>
      <c r="F233" s="6"/>
      <c r="G233" s="6"/>
      <c r="H233" s="6"/>
      <c r="I233" s="6"/>
      <c r="J233" s="6"/>
      <c r="K233" s="6"/>
      <c r="L233" s="6"/>
      <c r="M233" s="6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ht="24" customHeight="1">
      <c r="A234" s="10" t="s">
        <v>32</v>
      </c>
      <c r="B234" s="28">
        <f t="shared" si="36"/>
        <v>0</v>
      </c>
      <c r="C234" s="29">
        <v>0.1</v>
      </c>
      <c r="D234" s="41">
        <f t="shared" si="37"/>
        <v>0</v>
      </c>
      <c r="E234" s="6"/>
      <c r="F234" s="6"/>
      <c r="G234" s="6"/>
      <c r="H234" s="6"/>
      <c r="I234" s="6"/>
      <c r="J234" s="6"/>
      <c r="K234" s="6"/>
      <c r="L234" s="6"/>
      <c r="M234" s="6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ht="24" customHeight="1">
      <c r="A235" s="8" t="s">
        <v>17</v>
      </c>
      <c r="B235" s="28">
        <f t="shared" si="36"/>
        <v>0</v>
      </c>
      <c r="C235" s="29">
        <v>0.1</v>
      </c>
      <c r="D235" s="41">
        <f t="shared" si="37"/>
        <v>0</v>
      </c>
      <c r="E235" s="6"/>
      <c r="F235" s="6"/>
      <c r="G235" s="6"/>
      <c r="H235" s="6"/>
      <c r="I235" s="6"/>
      <c r="J235" s="6"/>
      <c r="K235" s="6"/>
      <c r="L235" s="6"/>
      <c r="M235" s="6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ht="24" customHeight="1">
      <c r="A236" s="8" t="s">
        <v>19</v>
      </c>
      <c r="B236" s="28">
        <f t="shared" si="36"/>
        <v>0</v>
      </c>
      <c r="C236" s="29">
        <v>0.1</v>
      </c>
      <c r="D236" s="41">
        <f t="shared" si="37"/>
        <v>0</v>
      </c>
      <c r="E236" s="6"/>
      <c r="F236" s="6"/>
      <c r="G236" s="6"/>
      <c r="H236" s="6"/>
      <c r="I236" s="6"/>
      <c r="J236" s="6"/>
      <c r="K236" s="6"/>
      <c r="L236" s="6"/>
      <c r="M236" s="6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ht="24" customHeight="1">
      <c r="A237" s="8" t="s">
        <v>33</v>
      </c>
      <c r="B237" s="28">
        <f t="shared" si="36"/>
        <v>0</v>
      </c>
      <c r="C237" s="29">
        <v>0.1</v>
      </c>
      <c r="D237" s="41">
        <f t="shared" si="37"/>
        <v>0</v>
      </c>
      <c r="E237" s="6"/>
      <c r="F237" s="6"/>
      <c r="G237" s="6"/>
      <c r="H237" s="6"/>
      <c r="I237" s="6"/>
      <c r="J237" s="6"/>
      <c r="K237" s="6"/>
      <c r="L237" s="6"/>
      <c r="M237" s="6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ht="24" customHeight="1">
      <c r="A238" s="8" t="s">
        <v>34</v>
      </c>
      <c r="B238" s="28">
        <f t="shared" si="36"/>
        <v>0</v>
      </c>
      <c r="C238" s="29">
        <v>0.1</v>
      </c>
      <c r="D238" s="41">
        <f t="shared" si="37"/>
        <v>0</v>
      </c>
      <c r="E238" s="6"/>
      <c r="F238" s="6"/>
      <c r="G238" s="6"/>
      <c r="H238" s="6"/>
      <c r="I238" s="6"/>
      <c r="J238" s="6"/>
      <c r="K238" s="6"/>
      <c r="L238" s="6"/>
      <c r="M238" s="6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ht="24" customHeight="1">
      <c r="A239" s="8" t="s">
        <v>371</v>
      </c>
      <c r="B239" s="28">
        <f t="shared" si="36"/>
        <v>0</v>
      </c>
      <c r="C239" s="29">
        <v>0.1</v>
      </c>
      <c r="D239" s="41">
        <f t="shared" si="37"/>
        <v>0</v>
      </c>
      <c r="E239" s="6"/>
      <c r="F239" s="6"/>
      <c r="G239" s="6"/>
      <c r="H239" s="6"/>
      <c r="I239" s="6"/>
      <c r="J239" s="6"/>
      <c r="K239" s="6"/>
      <c r="L239" s="6"/>
      <c r="M239" s="6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ht="24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ht="24" customHeight="1">
      <c r="A241" s="255" t="s">
        <v>112</v>
      </c>
      <c r="B241" s="251"/>
      <c r="C241" s="251"/>
      <c r="D241" s="250"/>
      <c r="E241" s="6"/>
      <c r="F241" s="6"/>
      <c r="G241" s="6"/>
      <c r="H241" s="6"/>
      <c r="I241" s="6"/>
      <c r="J241" s="6"/>
      <c r="K241" s="6"/>
      <c r="L241" s="6"/>
      <c r="M241" s="6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ht="28.5" customHeight="1">
      <c r="A242" s="39" t="s">
        <v>37</v>
      </c>
      <c r="B242" s="39" t="s">
        <v>101</v>
      </c>
      <c r="C242" s="39" t="s">
        <v>106</v>
      </c>
      <c r="D242" s="39" t="s">
        <v>107</v>
      </c>
      <c r="E242" s="6"/>
      <c r="F242" s="6"/>
      <c r="G242" s="6"/>
      <c r="H242" s="6"/>
      <c r="I242" s="6"/>
      <c r="J242" s="6"/>
      <c r="K242" s="6"/>
      <c r="L242" s="6"/>
      <c r="M242" s="6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ht="24" customHeight="1">
      <c r="A243" s="8" t="s">
        <v>66</v>
      </c>
      <c r="B243" s="28">
        <f t="shared" ref="B243:B251" si="38">D219</f>
        <v>0</v>
      </c>
      <c r="C243" s="28">
        <f t="shared" ref="C243:C251" si="39">D231</f>
        <v>0</v>
      </c>
      <c r="D243" s="41">
        <f t="shared" ref="D243:D251" si="40">B243-C243</f>
        <v>0</v>
      </c>
      <c r="E243" s="6"/>
      <c r="F243" s="6"/>
      <c r="G243" s="6"/>
      <c r="H243" s="6"/>
      <c r="I243" s="6"/>
      <c r="J243" s="6"/>
      <c r="K243" s="6"/>
      <c r="L243" s="6"/>
      <c r="M243" s="6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ht="24" customHeight="1">
      <c r="A244" s="8" t="s">
        <v>67</v>
      </c>
      <c r="B244" s="28">
        <f t="shared" si="38"/>
        <v>0</v>
      </c>
      <c r="C244" s="28">
        <f t="shared" si="39"/>
        <v>0</v>
      </c>
      <c r="D244" s="41">
        <f t="shared" si="40"/>
        <v>0</v>
      </c>
      <c r="E244" s="6"/>
      <c r="F244" s="6"/>
      <c r="G244" s="6"/>
      <c r="H244" s="6"/>
      <c r="I244" s="6"/>
      <c r="J244" s="6"/>
      <c r="K244" s="6"/>
      <c r="L244" s="6"/>
      <c r="M244" s="6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ht="24" customHeight="1">
      <c r="A245" s="8" t="s">
        <v>31</v>
      </c>
      <c r="B245" s="28">
        <f t="shared" si="38"/>
        <v>0</v>
      </c>
      <c r="C245" s="28">
        <f t="shared" si="39"/>
        <v>0</v>
      </c>
      <c r="D245" s="41">
        <f t="shared" si="40"/>
        <v>0</v>
      </c>
      <c r="E245" s="6"/>
      <c r="F245" s="6"/>
      <c r="G245" s="6"/>
      <c r="H245" s="6"/>
      <c r="I245" s="6"/>
      <c r="J245" s="6"/>
      <c r="K245" s="6"/>
      <c r="L245" s="6"/>
      <c r="M245" s="6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ht="24" customHeight="1">
      <c r="A246" s="10" t="s">
        <v>32</v>
      </c>
      <c r="B246" s="28">
        <f t="shared" si="38"/>
        <v>0</v>
      </c>
      <c r="C246" s="28">
        <f t="shared" si="39"/>
        <v>0</v>
      </c>
      <c r="D246" s="41">
        <f t="shared" si="40"/>
        <v>0</v>
      </c>
      <c r="E246" s="6"/>
      <c r="F246" s="6"/>
      <c r="G246" s="6"/>
      <c r="H246" s="6"/>
      <c r="I246" s="6"/>
      <c r="J246" s="6"/>
      <c r="K246" s="6"/>
      <c r="L246" s="6"/>
      <c r="M246" s="6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ht="24" customHeight="1">
      <c r="A247" s="8" t="s">
        <v>17</v>
      </c>
      <c r="B247" s="28">
        <f t="shared" si="38"/>
        <v>0</v>
      </c>
      <c r="C247" s="28">
        <f t="shared" si="39"/>
        <v>0</v>
      </c>
      <c r="D247" s="41">
        <f t="shared" si="40"/>
        <v>0</v>
      </c>
      <c r="E247" s="6"/>
      <c r="F247" s="6"/>
      <c r="G247" s="6"/>
      <c r="H247" s="6"/>
      <c r="I247" s="6"/>
      <c r="J247" s="6"/>
      <c r="K247" s="6"/>
      <c r="L247" s="6"/>
      <c r="M247" s="6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ht="24" customHeight="1">
      <c r="A248" s="8" t="s">
        <v>19</v>
      </c>
      <c r="B248" s="28">
        <f t="shared" si="38"/>
        <v>0</v>
      </c>
      <c r="C248" s="28">
        <f t="shared" si="39"/>
        <v>0</v>
      </c>
      <c r="D248" s="41">
        <f t="shared" si="40"/>
        <v>0</v>
      </c>
      <c r="E248" s="6"/>
      <c r="F248" s="6"/>
      <c r="G248" s="6"/>
      <c r="H248" s="6"/>
      <c r="I248" s="6"/>
      <c r="J248" s="6"/>
      <c r="K248" s="6"/>
      <c r="L248" s="6"/>
      <c r="M248" s="6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ht="24" customHeight="1">
      <c r="A249" s="8" t="s">
        <v>33</v>
      </c>
      <c r="B249" s="28">
        <f t="shared" si="38"/>
        <v>0</v>
      </c>
      <c r="C249" s="28">
        <f t="shared" si="39"/>
        <v>0</v>
      </c>
      <c r="D249" s="41">
        <f t="shared" si="40"/>
        <v>0</v>
      </c>
      <c r="E249" s="6"/>
      <c r="F249" s="6"/>
      <c r="G249" s="6"/>
      <c r="H249" s="6"/>
      <c r="I249" s="6"/>
      <c r="J249" s="6"/>
      <c r="K249" s="6"/>
      <c r="L249" s="6"/>
      <c r="M249" s="6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ht="24" customHeight="1">
      <c r="A250" s="8" t="s">
        <v>34</v>
      </c>
      <c r="B250" s="28">
        <f t="shared" si="38"/>
        <v>0</v>
      </c>
      <c r="C250" s="28">
        <f t="shared" si="39"/>
        <v>0</v>
      </c>
      <c r="D250" s="41">
        <f t="shared" si="40"/>
        <v>0</v>
      </c>
      <c r="E250" s="6"/>
      <c r="F250" s="6"/>
      <c r="G250" s="6"/>
      <c r="H250" s="6"/>
      <c r="I250" s="6"/>
      <c r="J250" s="6"/>
      <c r="K250" s="6"/>
      <c r="L250" s="6"/>
      <c r="M250" s="6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ht="24" customHeight="1">
      <c r="A251" s="8" t="s">
        <v>371</v>
      </c>
      <c r="B251" s="28">
        <f t="shared" si="38"/>
        <v>0</v>
      </c>
      <c r="C251" s="28">
        <f t="shared" si="39"/>
        <v>0</v>
      </c>
      <c r="D251" s="41">
        <f t="shared" si="40"/>
        <v>0</v>
      </c>
      <c r="E251" s="6"/>
      <c r="F251" s="6"/>
      <c r="G251" s="6"/>
      <c r="H251" s="6"/>
      <c r="I251" s="6"/>
      <c r="J251" s="6"/>
      <c r="K251" s="6"/>
      <c r="L251" s="6"/>
      <c r="M251" s="6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ht="24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ht="24" customHeight="1">
      <c r="A253" s="255" t="s">
        <v>113</v>
      </c>
      <c r="B253" s="251"/>
      <c r="C253" s="251"/>
      <c r="D253" s="250"/>
      <c r="E253" s="6"/>
      <c r="F253" s="6"/>
      <c r="G253" s="6"/>
      <c r="H253" s="6"/>
      <c r="I253" s="6"/>
      <c r="J253" s="6"/>
      <c r="K253" s="6"/>
      <c r="L253" s="6"/>
      <c r="M253" s="6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ht="24" customHeight="1">
      <c r="A254" s="39" t="s">
        <v>37</v>
      </c>
      <c r="B254" s="39" t="s">
        <v>101</v>
      </c>
      <c r="C254" s="39" t="s">
        <v>106</v>
      </c>
      <c r="D254" s="39" t="s">
        <v>107</v>
      </c>
      <c r="E254" s="6"/>
      <c r="F254" s="6"/>
      <c r="G254" s="6"/>
      <c r="H254" s="6"/>
      <c r="I254" s="6"/>
      <c r="J254" s="6"/>
      <c r="K254" s="6"/>
      <c r="L254" s="6"/>
      <c r="M254" s="6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ht="24" customHeight="1">
      <c r="A255" s="8" t="s">
        <v>66</v>
      </c>
      <c r="B255" s="41"/>
      <c r="C255" s="28">
        <v>0</v>
      </c>
      <c r="D255" s="41">
        <f t="shared" ref="D255:D263" si="41">B255-C255</f>
        <v>0</v>
      </c>
      <c r="E255" s="6"/>
      <c r="F255" s="6"/>
      <c r="G255" s="6"/>
      <c r="H255" s="6"/>
      <c r="I255" s="6"/>
      <c r="J255" s="6"/>
      <c r="K255" s="6"/>
      <c r="L255" s="6"/>
      <c r="M255" s="6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ht="24" customHeight="1">
      <c r="A256" s="8" t="s">
        <v>67</v>
      </c>
      <c r="B256" s="41"/>
      <c r="C256" s="28">
        <v>0</v>
      </c>
      <c r="D256" s="41">
        <f t="shared" si="41"/>
        <v>0</v>
      </c>
      <c r="E256" s="6"/>
      <c r="F256" s="6"/>
      <c r="G256" s="6"/>
      <c r="H256" s="6"/>
      <c r="I256" s="6"/>
      <c r="J256" s="6"/>
      <c r="K256" s="6"/>
      <c r="L256" s="6"/>
      <c r="M256" s="6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ht="24" customHeight="1">
      <c r="A257" s="8" t="s">
        <v>31</v>
      </c>
      <c r="B257" s="41"/>
      <c r="C257" s="28">
        <v>0</v>
      </c>
      <c r="D257" s="41">
        <f t="shared" si="41"/>
        <v>0</v>
      </c>
      <c r="E257" s="6"/>
      <c r="F257" s="6"/>
      <c r="G257" s="6"/>
      <c r="H257" s="6"/>
      <c r="I257" s="6"/>
      <c r="J257" s="6"/>
      <c r="K257" s="6"/>
      <c r="L257" s="6"/>
      <c r="M257" s="6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ht="24" customHeight="1">
      <c r="A258" s="10" t="s">
        <v>32</v>
      </c>
      <c r="B258" s="41"/>
      <c r="C258" s="28">
        <v>0</v>
      </c>
      <c r="D258" s="41">
        <f t="shared" si="41"/>
        <v>0</v>
      </c>
      <c r="E258" s="6"/>
      <c r="F258" s="6"/>
      <c r="G258" s="6"/>
      <c r="H258" s="6"/>
      <c r="I258" s="6"/>
      <c r="J258" s="6"/>
      <c r="K258" s="6"/>
      <c r="L258" s="6"/>
      <c r="M258" s="6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ht="24" customHeight="1">
      <c r="A259" s="8" t="s">
        <v>17</v>
      </c>
      <c r="B259" s="41"/>
      <c r="C259" s="28">
        <v>0</v>
      </c>
      <c r="D259" s="41">
        <f t="shared" si="41"/>
        <v>0</v>
      </c>
      <c r="E259" s="6"/>
      <c r="F259" s="6"/>
      <c r="G259" s="6"/>
      <c r="H259" s="6"/>
      <c r="I259" s="6"/>
      <c r="J259" s="6"/>
      <c r="K259" s="6"/>
      <c r="L259" s="6"/>
      <c r="M259" s="6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ht="24" customHeight="1">
      <c r="A260" s="8" t="s">
        <v>19</v>
      </c>
      <c r="B260" s="41"/>
      <c r="C260" s="28">
        <v>0</v>
      </c>
      <c r="D260" s="41">
        <f t="shared" si="41"/>
        <v>0</v>
      </c>
      <c r="E260" s="6"/>
      <c r="F260" s="6"/>
      <c r="G260" s="6"/>
      <c r="H260" s="6"/>
      <c r="I260" s="6"/>
      <c r="J260" s="6"/>
      <c r="K260" s="6"/>
      <c r="L260" s="6"/>
      <c r="M260" s="6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ht="24" customHeight="1">
      <c r="A261" s="8" t="s">
        <v>33</v>
      </c>
      <c r="B261" s="41"/>
      <c r="C261" s="28">
        <v>1</v>
      </c>
      <c r="D261" s="41">
        <f t="shared" si="41"/>
        <v>-1</v>
      </c>
      <c r="E261" s="6"/>
      <c r="F261" s="6"/>
      <c r="G261" s="6"/>
      <c r="H261" s="6"/>
      <c r="I261" s="6"/>
      <c r="J261" s="6"/>
      <c r="K261" s="6"/>
      <c r="L261" s="6"/>
      <c r="M261" s="6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ht="24" customHeight="1">
      <c r="A262" s="8" t="s">
        <v>34</v>
      </c>
      <c r="B262" s="41"/>
      <c r="C262" s="28">
        <v>0</v>
      </c>
      <c r="D262" s="41">
        <f t="shared" si="41"/>
        <v>0</v>
      </c>
      <c r="E262" s="6"/>
      <c r="F262" s="6"/>
      <c r="G262" s="6"/>
      <c r="H262" s="6"/>
      <c r="I262" s="6"/>
      <c r="J262" s="6"/>
      <c r="K262" s="6"/>
      <c r="L262" s="6"/>
      <c r="M262" s="6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ht="24" customHeight="1">
      <c r="A263" s="8" t="s">
        <v>371</v>
      </c>
      <c r="B263" s="41"/>
      <c r="C263" s="28">
        <v>0</v>
      </c>
      <c r="D263" s="41">
        <f t="shared" si="41"/>
        <v>0</v>
      </c>
      <c r="E263" s="6"/>
      <c r="F263" s="6"/>
      <c r="G263" s="6"/>
      <c r="H263" s="6"/>
      <c r="I263" s="6"/>
      <c r="J263" s="6"/>
      <c r="K263" s="6"/>
      <c r="L263" s="6"/>
      <c r="M263" s="6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ht="24" hidden="1" customHeight="1">
      <c r="A264" s="6"/>
      <c r="B264" s="12"/>
      <c r="C264" s="5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ht="24" hidden="1" customHeight="1">
      <c r="A265" s="254" t="s">
        <v>114</v>
      </c>
      <c r="B265" s="253"/>
      <c r="C265" s="253"/>
      <c r="D265" s="253"/>
      <c r="E265" s="253"/>
      <c r="F265" s="253"/>
      <c r="G265" s="253"/>
      <c r="H265" s="253"/>
      <c r="I265" s="6"/>
      <c r="J265" s="6"/>
      <c r="K265" s="6"/>
      <c r="L265" s="6"/>
      <c r="M265" s="6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ht="24" hidden="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ht="24" hidden="1" customHeight="1">
      <c r="A267" s="262" t="s">
        <v>114</v>
      </c>
      <c r="B267" s="260"/>
      <c r="C267" s="260"/>
      <c r="D267" s="261"/>
      <c r="E267" s="6"/>
      <c r="F267" s="6"/>
      <c r="G267" s="6"/>
      <c r="H267" s="6"/>
      <c r="I267" s="6"/>
      <c r="J267" s="6"/>
      <c r="K267" s="6"/>
      <c r="L267" s="6"/>
      <c r="M267" s="6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ht="24" hidden="1" customHeight="1">
      <c r="A268" s="59" t="s">
        <v>37</v>
      </c>
      <c r="B268" s="60"/>
      <c r="C268" s="60"/>
      <c r="D268" s="61"/>
      <c r="E268" s="6"/>
      <c r="F268" s="6"/>
      <c r="G268" s="6"/>
      <c r="H268" s="6"/>
      <c r="I268" s="6"/>
      <c r="J268" s="6"/>
      <c r="K268" s="6"/>
      <c r="L268" s="6"/>
      <c r="M268" s="6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ht="24" hidden="1" customHeight="1">
      <c r="A269" s="23" t="s">
        <v>46</v>
      </c>
      <c r="B269" s="24"/>
      <c r="C269" s="24"/>
      <c r="D269" s="26"/>
      <c r="E269" s="6"/>
      <c r="F269" s="6"/>
      <c r="G269" s="6"/>
      <c r="H269" s="6"/>
      <c r="I269" s="6"/>
      <c r="J269" s="6"/>
      <c r="K269" s="6"/>
      <c r="L269" s="6"/>
      <c r="M269" s="6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ht="24" hidden="1" customHeight="1">
      <c r="A270" s="27" t="s">
        <v>47</v>
      </c>
      <c r="B270" s="28"/>
      <c r="C270" s="28"/>
      <c r="D270" s="30"/>
      <c r="E270" s="6"/>
      <c r="F270" s="6"/>
      <c r="G270" s="6"/>
      <c r="H270" s="6"/>
      <c r="I270" s="6"/>
      <c r="J270" s="6"/>
      <c r="K270" s="6"/>
      <c r="L270" s="6"/>
      <c r="M270" s="6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ht="24" hidden="1" customHeight="1">
      <c r="A271" s="31" t="s">
        <v>48</v>
      </c>
      <c r="B271" s="32"/>
      <c r="C271" s="32"/>
      <c r="D271" s="34"/>
      <c r="E271" s="6"/>
      <c r="F271" s="6"/>
      <c r="G271" s="6"/>
      <c r="H271" s="6"/>
      <c r="I271" s="6"/>
      <c r="J271" s="6"/>
      <c r="K271" s="6"/>
      <c r="L271" s="6"/>
      <c r="M271" s="6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ht="24" hidden="1" customHeight="1">
      <c r="A272" s="23" t="s">
        <v>49</v>
      </c>
      <c r="B272" s="24"/>
      <c r="C272" s="24"/>
      <c r="D272" s="26"/>
      <c r="E272" s="6"/>
      <c r="F272" s="6"/>
      <c r="G272" s="6"/>
      <c r="H272" s="6"/>
      <c r="I272" s="6"/>
      <c r="J272" s="6"/>
      <c r="K272" s="6"/>
      <c r="L272" s="6"/>
      <c r="M272" s="6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ht="24" hidden="1" customHeight="1">
      <c r="A273" s="27" t="s">
        <v>50</v>
      </c>
      <c r="B273" s="28"/>
      <c r="C273" s="28"/>
      <c r="D273" s="30"/>
      <c r="E273" s="6"/>
      <c r="F273" s="6"/>
      <c r="G273" s="6"/>
      <c r="H273" s="6"/>
      <c r="I273" s="6"/>
      <c r="J273" s="6"/>
      <c r="K273" s="6"/>
      <c r="L273" s="6"/>
      <c r="M273" s="6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ht="24" hidden="1" customHeight="1">
      <c r="A274" s="35" t="s">
        <v>51</v>
      </c>
      <c r="B274" s="36"/>
      <c r="C274" s="36"/>
      <c r="D274" s="38"/>
      <c r="E274" s="6"/>
      <c r="F274" s="6"/>
      <c r="G274" s="6"/>
      <c r="H274" s="6"/>
      <c r="I274" s="6"/>
      <c r="J274" s="6"/>
      <c r="K274" s="6"/>
      <c r="L274" s="6"/>
      <c r="M274" s="6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ht="24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ht="24" customHeight="1">
      <c r="A276" s="305" t="s">
        <v>379</v>
      </c>
      <c r="B276" s="305"/>
      <c r="C276" s="305"/>
      <c r="D276" s="305"/>
      <c r="E276" s="305"/>
      <c r="F276" s="305"/>
      <c r="G276" s="305"/>
      <c r="H276" s="6"/>
      <c r="I276" s="6"/>
      <c r="J276" s="6"/>
      <c r="K276" s="6"/>
      <c r="L276" s="6"/>
      <c r="M276" s="6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ht="36" customHeight="1">
      <c r="A277" s="245" t="s">
        <v>37</v>
      </c>
      <c r="B277" s="246" t="s">
        <v>118</v>
      </c>
      <c r="C277" s="245" t="s">
        <v>373</v>
      </c>
      <c r="D277" s="245" t="s">
        <v>374</v>
      </c>
      <c r="E277" s="246" t="s">
        <v>376</v>
      </c>
      <c r="F277" s="245" t="s">
        <v>380</v>
      </c>
      <c r="G277" s="245" t="s">
        <v>107</v>
      </c>
      <c r="H277" s="240"/>
      <c r="I277" s="6"/>
      <c r="J277" s="6"/>
      <c r="K277" s="6"/>
      <c r="L277" s="6"/>
      <c r="M277" s="6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ht="24" customHeight="1">
      <c r="A278" s="242" t="s">
        <v>66</v>
      </c>
      <c r="B278" s="243">
        <v>0</v>
      </c>
      <c r="C278" s="244">
        <v>0</v>
      </c>
      <c r="D278" s="243">
        <f>B278-C278</f>
        <v>0</v>
      </c>
      <c r="E278" s="243">
        <f>SUM(B278:D278)</f>
        <v>0</v>
      </c>
      <c r="F278" s="243">
        <f>SUM(B278:E278)</f>
        <v>0</v>
      </c>
      <c r="G278" s="243">
        <f>SUM(B278:F278)</f>
        <v>0</v>
      </c>
      <c r="H278" s="240"/>
      <c r="I278" s="6"/>
      <c r="J278" s="6"/>
      <c r="K278" s="6"/>
      <c r="L278" s="6"/>
      <c r="M278" s="6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ht="24" customHeight="1">
      <c r="A279" s="8" t="s">
        <v>67</v>
      </c>
      <c r="B279" s="41">
        <v>0</v>
      </c>
      <c r="C279" s="28">
        <v>0</v>
      </c>
      <c r="D279" s="41">
        <f>B279-C279</f>
        <v>0</v>
      </c>
      <c r="E279" s="41">
        <f t="shared" ref="E279:E286" si="42">SUM(B279:D279)</f>
        <v>0</v>
      </c>
      <c r="F279" s="41">
        <f t="shared" ref="F279:F286" si="43">SUM(B279:E279)</f>
        <v>0</v>
      </c>
      <c r="G279" s="243">
        <f t="shared" ref="G279:G286" si="44">SUM(B279:F279)</f>
        <v>0</v>
      </c>
      <c r="H279" s="240"/>
      <c r="I279" s="6"/>
      <c r="J279" s="6"/>
      <c r="K279" s="6"/>
      <c r="L279" s="6"/>
      <c r="M279" s="6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ht="24" customHeight="1">
      <c r="A280" s="8" t="s">
        <v>31</v>
      </c>
      <c r="B280" s="41">
        <v>0</v>
      </c>
      <c r="C280" s="28">
        <v>0</v>
      </c>
      <c r="D280" s="41">
        <f>B280-C280</f>
        <v>0</v>
      </c>
      <c r="E280" s="41">
        <f t="shared" si="42"/>
        <v>0</v>
      </c>
      <c r="F280" s="41">
        <f t="shared" si="43"/>
        <v>0</v>
      </c>
      <c r="G280" s="243">
        <f t="shared" si="44"/>
        <v>0</v>
      </c>
      <c r="H280" s="240"/>
      <c r="I280" s="6"/>
      <c r="J280" s="6"/>
      <c r="K280" s="6"/>
      <c r="L280" s="6"/>
      <c r="M280" s="6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ht="24" customHeight="1">
      <c r="A281" s="10" t="s">
        <v>32</v>
      </c>
      <c r="B281" s="41">
        <v>0</v>
      </c>
      <c r="C281" s="28">
        <v>0</v>
      </c>
      <c r="D281" s="41">
        <f t="shared" ref="D281:D286" si="45">B281-C281</f>
        <v>0</v>
      </c>
      <c r="E281" s="41">
        <f t="shared" si="42"/>
        <v>0</v>
      </c>
      <c r="F281" s="41">
        <f t="shared" si="43"/>
        <v>0</v>
      </c>
      <c r="G281" s="243">
        <f t="shared" si="44"/>
        <v>0</v>
      </c>
      <c r="H281" s="240"/>
      <c r="I281" s="6"/>
      <c r="J281" s="6"/>
      <c r="K281" s="6"/>
      <c r="L281" s="6"/>
      <c r="M281" s="6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ht="24" customHeight="1">
      <c r="A282" s="8" t="s">
        <v>17</v>
      </c>
      <c r="B282" s="41">
        <v>0</v>
      </c>
      <c r="C282" s="28">
        <v>0</v>
      </c>
      <c r="D282" s="41">
        <f t="shared" si="45"/>
        <v>0</v>
      </c>
      <c r="E282" s="41">
        <f t="shared" si="42"/>
        <v>0</v>
      </c>
      <c r="F282" s="41">
        <f t="shared" si="43"/>
        <v>0</v>
      </c>
      <c r="G282" s="243">
        <f t="shared" si="44"/>
        <v>0</v>
      </c>
      <c r="H282" s="240"/>
      <c r="I282" s="6"/>
      <c r="J282" s="6"/>
      <c r="K282" s="6"/>
      <c r="L282" s="6"/>
      <c r="M282" s="6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ht="24" customHeight="1">
      <c r="A283" s="8" t="s">
        <v>19</v>
      </c>
      <c r="B283" s="41">
        <v>0</v>
      </c>
      <c r="C283" s="28">
        <v>0</v>
      </c>
      <c r="D283" s="41">
        <f t="shared" si="45"/>
        <v>0</v>
      </c>
      <c r="E283" s="41">
        <f t="shared" si="42"/>
        <v>0</v>
      </c>
      <c r="F283" s="41">
        <f t="shared" si="43"/>
        <v>0</v>
      </c>
      <c r="G283" s="243">
        <f t="shared" si="44"/>
        <v>0</v>
      </c>
      <c r="H283" s="240"/>
      <c r="I283" s="6"/>
      <c r="J283" s="6"/>
      <c r="K283" s="6"/>
      <c r="L283" s="6"/>
      <c r="M283" s="6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ht="24" customHeight="1">
      <c r="A284" s="8" t="s">
        <v>33</v>
      </c>
      <c r="B284" s="41">
        <v>0</v>
      </c>
      <c r="C284" s="41">
        <v>0</v>
      </c>
      <c r="D284" s="41">
        <f t="shared" si="45"/>
        <v>0</v>
      </c>
      <c r="E284" s="41">
        <f t="shared" si="42"/>
        <v>0</v>
      </c>
      <c r="F284" s="41">
        <f t="shared" si="43"/>
        <v>0</v>
      </c>
      <c r="G284" s="243">
        <f t="shared" si="44"/>
        <v>0</v>
      </c>
      <c r="H284" s="241"/>
      <c r="I284" s="6"/>
      <c r="J284" s="6"/>
      <c r="K284" s="6"/>
      <c r="L284" s="6"/>
      <c r="M284" s="6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ht="24" customHeight="1">
      <c r="A285" s="8" t="s">
        <v>34</v>
      </c>
      <c r="B285" s="41">
        <v>0</v>
      </c>
      <c r="C285" s="28">
        <v>0</v>
      </c>
      <c r="D285" s="41">
        <f t="shared" si="45"/>
        <v>0</v>
      </c>
      <c r="E285" s="41">
        <f t="shared" si="42"/>
        <v>0</v>
      </c>
      <c r="F285" s="41">
        <f t="shared" si="43"/>
        <v>0</v>
      </c>
      <c r="G285" s="243">
        <f t="shared" si="44"/>
        <v>0</v>
      </c>
      <c r="H285" s="240"/>
      <c r="I285" s="6"/>
      <c r="J285" s="6"/>
      <c r="K285" s="6"/>
      <c r="L285" s="6"/>
      <c r="M285" s="6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ht="24" customHeight="1">
      <c r="A286" s="8" t="s">
        <v>371</v>
      </c>
      <c r="B286" s="41">
        <v>0</v>
      </c>
      <c r="C286" s="41">
        <f>D274</f>
        <v>0</v>
      </c>
      <c r="D286" s="41">
        <f t="shared" si="45"/>
        <v>0</v>
      </c>
      <c r="E286" s="41">
        <f t="shared" si="42"/>
        <v>0</v>
      </c>
      <c r="F286" s="41">
        <f t="shared" si="43"/>
        <v>0</v>
      </c>
      <c r="G286" s="243">
        <f t="shared" si="44"/>
        <v>0</v>
      </c>
      <c r="H286" s="240"/>
      <c r="I286" s="6"/>
      <c r="J286" s="6"/>
      <c r="K286" s="6"/>
      <c r="L286" s="6"/>
      <c r="M286" s="6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ht="24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ht="24" customHeight="1">
      <c r="A288" s="255" t="s">
        <v>95</v>
      </c>
      <c r="B288" s="251"/>
      <c r="C288" s="251"/>
      <c r="D288" s="251"/>
      <c r="E288" s="251"/>
      <c r="F288" s="250"/>
      <c r="G288" s="62"/>
      <c r="H288" s="62"/>
      <c r="I288" s="6"/>
      <c r="J288" s="6"/>
      <c r="K288" s="6"/>
      <c r="L288" s="6"/>
      <c r="M288" s="6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ht="39" customHeight="1">
      <c r="A289" s="39" t="s">
        <v>37</v>
      </c>
      <c r="B289" s="39" t="s">
        <v>115</v>
      </c>
      <c r="C289" s="39" t="s">
        <v>116</v>
      </c>
      <c r="D289" s="39" t="s">
        <v>117</v>
      </c>
      <c r="E289" s="45" t="s">
        <v>375</v>
      </c>
      <c r="F289" s="39" t="s">
        <v>65</v>
      </c>
      <c r="G289" s="6"/>
      <c r="H289" s="6"/>
      <c r="I289" s="6"/>
      <c r="J289" s="6"/>
      <c r="K289" s="6"/>
      <c r="L289" s="6"/>
      <c r="M289" s="6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ht="24" customHeight="1">
      <c r="A290" s="8" t="s">
        <v>66</v>
      </c>
      <c r="B290" s="28">
        <f t="shared" ref="B290:B298" si="46">D205</f>
        <v>0</v>
      </c>
      <c r="C290" s="28">
        <f t="shared" ref="C290:C298" si="47">D243</f>
        <v>0</v>
      </c>
      <c r="D290" s="28">
        <f t="shared" ref="D290:D298" si="48">D255</f>
        <v>0</v>
      </c>
      <c r="E290" s="28">
        <f>G278</f>
        <v>0</v>
      </c>
      <c r="F290" s="41">
        <f t="shared" ref="F290:F298" si="49">SUM(B290:E290)</f>
        <v>0</v>
      </c>
      <c r="G290" s="6"/>
      <c r="H290" s="6"/>
      <c r="I290" s="6"/>
      <c r="J290" s="6"/>
      <c r="K290" s="6"/>
      <c r="L290" s="6"/>
      <c r="M290" s="6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ht="24" customHeight="1">
      <c r="A291" s="8" t="s">
        <v>67</v>
      </c>
      <c r="B291" s="28">
        <f t="shared" si="46"/>
        <v>0</v>
      </c>
      <c r="C291" s="28">
        <f t="shared" si="47"/>
        <v>0</v>
      </c>
      <c r="D291" s="28">
        <f t="shared" si="48"/>
        <v>0</v>
      </c>
      <c r="E291" s="28">
        <f t="shared" ref="E291:E298" si="50">G279</f>
        <v>0</v>
      </c>
      <c r="F291" s="41">
        <f t="shared" si="49"/>
        <v>0</v>
      </c>
      <c r="G291" s="6"/>
      <c r="H291" s="6"/>
      <c r="I291" s="6"/>
      <c r="J291" s="6"/>
      <c r="K291" s="6"/>
      <c r="L291" s="6"/>
      <c r="M291" s="6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ht="24" customHeight="1">
      <c r="A292" s="8" t="s">
        <v>31</v>
      </c>
      <c r="B292" s="28">
        <f t="shared" si="46"/>
        <v>0</v>
      </c>
      <c r="C292" s="28">
        <f t="shared" si="47"/>
        <v>0</v>
      </c>
      <c r="D292" s="28">
        <f t="shared" si="48"/>
        <v>0</v>
      </c>
      <c r="E292" s="28">
        <f t="shared" si="50"/>
        <v>0</v>
      </c>
      <c r="F292" s="41">
        <f t="shared" si="49"/>
        <v>0</v>
      </c>
      <c r="G292" s="6"/>
      <c r="H292" s="6"/>
      <c r="I292" s="6"/>
      <c r="J292" s="6"/>
      <c r="K292" s="6"/>
      <c r="L292" s="6"/>
      <c r="M292" s="6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ht="24" customHeight="1">
      <c r="A293" s="10" t="s">
        <v>32</v>
      </c>
      <c r="B293" s="28">
        <f t="shared" si="46"/>
        <v>0</v>
      </c>
      <c r="C293" s="28">
        <f t="shared" si="47"/>
        <v>0</v>
      </c>
      <c r="D293" s="28">
        <f t="shared" si="48"/>
        <v>0</v>
      </c>
      <c r="E293" s="28">
        <f t="shared" si="50"/>
        <v>0</v>
      </c>
      <c r="F293" s="41">
        <f t="shared" si="49"/>
        <v>0</v>
      </c>
      <c r="G293" s="6"/>
      <c r="H293" s="6"/>
      <c r="I293" s="6"/>
      <c r="J293" s="6"/>
      <c r="K293" s="6"/>
      <c r="L293" s="6"/>
      <c r="M293" s="6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ht="24" customHeight="1">
      <c r="A294" s="8" t="s">
        <v>17</v>
      </c>
      <c r="B294" s="28">
        <f t="shared" si="46"/>
        <v>0</v>
      </c>
      <c r="C294" s="28">
        <f t="shared" si="47"/>
        <v>0</v>
      </c>
      <c r="D294" s="28">
        <f t="shared" si="48"/>
        <v>0</v>
      </c>
      <c r="E294" s="28">
        <f t="shared" si="50"/>
        <v>0</v>
      </c>
      <c r="F294" s="41">
        <f t="shared" si="49"/>
        <v>0</v>
      </c>
      <c r="G294" s="6"/>
      <c r="H294" s="6"/>
      <c r="I294" s="6"/>
      <c r="J294" s="6"/>
      <c r="K294" s="6"/>
      <c r="L294" s="6"/>
      <c r="M294" s="6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ht="24" customHeight="1">
      <c r="A295" s="8" t="s">
        <v>19</v>
      </c>
      <c r="B295" s="28">
        <f t="shared" si="46"/>
        <v>0</v>
      </c>
      <c r="C295" s="28">
        <f t="shared" si="47"/>
        <v>0</v>
      </c>
      <c r="D295" s="28">
        <f t="shared" si="48"/>
        <v>0</v>
      </c>
      <c r="E295" s="28">
        <f t="shared" si="50"/>
        <v>0</v>
      </c>
      <c r="F295" s="41">
        <f t="shared" si="49"/>
        <v>0</v>
      </c>
      <c r="G295" s="6"/>
      <c r="H295" s="6"/>
      <c r="I295" s="6"/>
      <c r="J295" s="6"/>
      <c r="K295" s="6"/>
      <c r="L295" s="6"/>
      <c r="M295" s="6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ht="24" customHeight="1">
      <c r="A296" s="8" t="s">
        <v>33</v>
      </c>
      <c r="B296" s="28">
        <f t="shared" si="46"/>
        <v>0</v>
      </c>
      <c r="C296" s="28">
        <f t="shared" si="47"/>
        <v>0</v>
      </c>
      <c r="D296" s="28">
        <v>0</v>
      </c>
      <c r="E296" s="28">
        <f t="shared" si="50"/>
        <v>0</v>
      </c>
      <c r="F296" s="41">
        <f t="shared" si="49"/>
        <v>0</v>
      </c>
      <c r="G296" s="6"/>
      <c r="H296" s="6"/>
      <c r="I296" s="6"/>
      <c r="J296" s="6"/>
      <c r="K296" s="6"/>
      <c r="L296" s="6"/>
      <c r="M296" s="6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ht="24" customHeight="1">
      <c r="A297" s="8" t="s">
        <v>34</v>
      </c>
      <c r="B297" s="28">
        <f t="shared" si="46"/>
        <v>0</v>
      </c>
      <c r="C297" s="28">
        <f t="shared" si="47"/>
        <v>0</v>
      </c>
      <c r="D297" s="28">
        <f t="shared" si="48"/>
        <v>0</v>
      </c>
      <c r="E297" s="28">
        <f t="shared" si="50"/>
        <v>0</v>
      </c>
      <c r="F297" s="41">
        <f t="shared" si="49"/>
        <v>0</v>
      </c>
      <c r="G297" s="6"/>
      <c r="H297" s="6"/>
      <c r="I297" s="6"/>
      <c r="J297" s="6"/>
      <c r="K297" s="6"/>
      <c r="L297" s="6"/>
      <c r="M297" s="6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ht="24" customHeight="1">
      <c r="A298" s="8" t="s">
        <v>371</v>
      </c>
      <c r="B298" s="28">
        <f t="shared" si="46"/>
        <v>0</v>
      </c>
      <c r="C298" s="28">
        <f t="shared" si="47"/>
        <v>0</v>
      </c>
      <c r="D298" s="28">
        <f t="shared" si="48"/>
        <v>0</v>
      </c>
      <c r="E298" s="28">
        <f t="shared" si="50"/>
        <v>0</v>
      </c>
      <c r="F298" s="41">
        <f t="shared" si="49"/>
        <v>0</v>
      </c>
      <c r="G298" s="6"/>
      <c r="H298" s="6"/>
      <c r="I298" s="6"/>
      <c r="J298" s="6"/>
      <c r="K298" s="6"/>
      <c r="L298" s="6"/>
      <c r="M298" s="6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ht="24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ht="24" customHeight="1">
      <c r="A300" s="254" t="s">
        <v>119</v>
      </c>
      <c r="B300" s="253"/>
      <c r="C300" s="253"/>
      <c r="D300" s="253"/>
      <c r="E300" s="253"/>
      <c r="F300" s="253"/>
      <c r="G300" s="253"/>
      <c r="H300" s="253"/>
      <c r="I300" s="6"/>
      <c r="J300" s="6"/>
      <c r="K300" s="6"/>
      <c r="L300" s="6"/>
      <c r="M300" s="6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ht="24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ht="24" customHeight="1">
      <c r="A302" s="255" t="s">
        <v>119</v>
      </c>
      <c r="B302" s="251"/>
      <c r="C302" s="251"/>
      <c r="D302" s="251"/>
      <c r="E302" s="250"/>
      <c r="F302" s="6"/>
      <c r="G302" s="6"/>
      <c r="H302" s="6"/>
      <c r="I302" s="6"/>
      <c r="J302" s="6"/>
      <c r="K302" s="6"/>
      <c r="L302" s="6"/>
      <c r="M302" s="6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ht="24" customHeight="1">
      <c r="A303" s="39" t="s">
        <v>37</v>
      </c>
      <c r="B303" s="39" t="s">
        <v>120</v>
      </c>
      <c r="C303" s="39" t="s">
        <v>121</v>
      </c>
      <c r="D303" s="39" t="s">
        <v>122</v>
      </c>
      <c r="E303" s="39" t="s">
        <v>65</v>
      </c>
      <c r="F303" s="6"/>
      <c r="G303" s="6"/>
      <c r="H303" s="6"/>
      <c r="I303" s="6"/>
      <c r="J303" s="6"/>
      <c r="K303" s="6"/>
      <c r="L303" s="6"/>
      <c r="M303" s="6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ht="24" customHeight="1">
      <c r="A304" s="8" t="s">
        <v>66</v>
      </c>
      <c r="B304" s="28">
        <f t="shared" ref="B304:B312" si="51">E115</f>
        <v>0</v>
      </c>
      <c r="C304" s="28">
        <f t="shared" ref="C304:C312" si="52">D165</f>
        <v>0</v>
      </c>
      <c r="D304" s="28">
        <f t="shared" ref="D304:D312" si="53">F290</f>
        <v>0</v>
      </c>
      <c r="E304" s="41">
        <f t="shared" ref="E304:E312" si="54">SUM(B304:D304)</f>
        <v>0</v>
      </c>
      <c r="F304" s="6"/>
      <c r="G304" s="6"/>
      <c r="H304" s="6"/>
      <c r="I304" s="6"/>
      <c r="J304" s="6"/>
      <c r="K304" s="6"/>
      <c r="L304" s="6"/>
      <c r="M304" s="6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ht="24" customHeight="1">
      <c r="A305" s="8" t="s">
        <v>67</v>
      </c>
      <c r="B305" s="28">
        <f t="shared" si="51"/>
        <v>0</v>
      </c>
      <c r="C305" s="28">
        <f t="shared" si="52"/>
        <v>0</v>
      </c>
      <c r="D305" s="28">
        <f t="shared" si="53"/>
        <v>0</v>
      </c>
      <c r="E305" s="41">
        <f t="shared" si="54"/>
        <v>0</v>
      </c>
      <c r="F305" s="6"/>
      <c r="G305" s="6"/>
      <c r="H305" s="6"/>
      <c r="I305" s="6"/>
      <c r="J305" s="6"/>
      <c r="K305" s="6"/>
      <c r="L305" s="6"/>
      <c r="M305" s="6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ht="24" customHeight="1">
      <c r="A306" s="8" t="s">
        <v>31</v>
      </c>
      <c r="B306" s="28">
        <f t="shared" si="51"/>
        <v>0</v>
      </c>
      <c r="C306" s="28">
        <f t="shared" si="52"/>
        <v>0</v>
      </c>
      <c r="D306" s="28">
        <f t="shared" si="53"/>
        <v>0</v>
      </c>
      <c r="E306" s="41">
        <f t="shared" si="54"/>
        <v>0</v>
      </c>
      <c r="F306" s="6"/>
      <c r="G306" s="6"/>
      <c r="H306" s="6"/>
      <c r="I306" s="6"/>
      <c r="J306" s="6"/>
      <c r="K306" s="6"/>
      <c r="L306" s="6"/>
      <c r="M306" s="6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ht="24" customHeight="1">
      <c r="A307" s="10" t="s">
        <v>32</v>
      </c>
      <c r="B307" s="28">
        <f t="shared" si="51"/>
        <v>0</v>
      </c>
      <c r="C307" s="28">
        <f t="shared" si="52"/>
        <v>0</v>
      </c>
      <c r="D307" s="28">
        <f t="shared" si="53"/>
        <v>0</v>
      </c>
      <c r="E307" s="41">
        <f t="shared" si="54"/>
        <v>0</v>
      </c>
      <c r="F307" s="6"/>
      <c r="G307" s="6"/>
      <c r="H307" s="6"/>
      <c r="I307" s="6"/>
      <c r="J307" s="6"/>
      <c r="K307" s="6"/>
      <c r="L307" s="6"/>
      <c r="M307" s="6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ht="24" customHeight="1">
      <c r="A308" s="8" t="s">
        <v>17</v>
      </c>
      <c r="B308" s="28">
        <f t="shared" si="51"/>
        <v>0</v>
      </c>
      <c r="C308" s="28">
        <f t="shared" si="52"/>
        <v>0</v>
      </c>
      <c r="D308" s="28">
        <f t="shared" si="53"/>
        <v>0</v>
      </c>
      <c r="E308" s="41">
        <f t="shared" si="54"/>
        <v>0</v>
      </c>
      <c r="F308" s="6"/>
      <c r="G308" s="6"/>
      <c r="H308" s="6"/>
      <c r="I308" s="6"/>
      <c r="J308" s="6"/>
      <c r="K308" s="6"/>
      <c r="L308" s="6"/>
      <c r="M308" s="6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ht="24" customHeight="1">
      <c r="A309" s="8" t="s">
        <v>19</v>
      </c>
      <c r="B309" s="28">
        <f t="shared" si="51"/>
        <v>0</v>
      </c>
      <c r="C309" s="28">
        <f t="shared" si="52"/>
        <v>0</v>
      </c>
      <c r="D309" s="28">
        <f t="shared" si="53"/>
        <v>0</v>
      </c>
      <c r="E309" s="41">
        <f t="shared" si="54"/>
        <v>0</v>
      </c>
      <c r="F309" s="6"/>
      <c r="G309" s="6"/>
      <c r="H309" s="6"/>
      <c r="I309" s="6"/>
      <c r="J309" s="6"/>
      <c r="K309" s="6"/>
      <c r="L309" s="6"/>
      <c r="M309" s="6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ht="24" customHeight="1">
      <c r="A310" s="8" t="s">
        <v>33</v>
      </c>
      <c r="B310" s="28">
        <f t="shared" si="51"/>
        <v>0</v>
      </c>
      <c r="C310" s="28">
        <f t="shared" si="52"/>
        <v>0</v>
      </c>
      <c r="D310" s="28">
        <v>0</v>
      </c>
      <c r="E310" s="41">
        <f t="shared" si="54"/>
        <v>0</v>
      </c>
      <c r="F310" s="6"/>
      <c r="G310" s="6"/>
      <c r="H310" s="6"/>
      <c r="I310" s="6"/>
      <c r="J310" s="6"/>
      <c r="K310" s="6"/>
      <c r="L310" s="6"/>
      <c r="M310" s="6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ht="24" customHeight="1">
      <c r="A311" s="8" t="s">
        <v>34</v>
      </c>
      <c r="B311" s="28">
        <f t="shared" si="51"/>
        <v>0</v>
      </c>
      <c r="C311" s="28">
        <f t="shared" si="52"/>
        <v>0</v>
      </c>
      <c r="D311" s="28">
        <f t="shared" si="53"/>
        <v>0</v>
      </c>
      <c r="E311" s="41">
        <f t="shared" si="54"/>
        <v>0</v>
      </c>
      <c r="F311" s="6"/>
      <c r="G311" s="6"/>
      <c r="H311" s="6"/>
      <c r="I311" s="6"/>
      <c r="J311" s="6"/>
      <c r="K311" s="6"/>
      <c r="L311" s="6"/>
      <c r="M311" s="6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ht="24" customHeight="1">
      <c r="A312" s="8" t="s">
        <v>371</v>
      </c>
      <c r="B312" s="28">
        <f t="shared" si="51"/>
        <v>0</v>
      </c>
      <c r="C312" s="28">
        <f t="shared" si="52"/>
        <v>0</v>
      </c>
      <c r="D312" s="28">
        <f t="shared" si="53"/>
        <v>0</v>
      </c>
      <c r="E312" s="41">
        <f t="shared" si="54"/>
        <v>0</v>
      </c>
      <c r="F312" s="6"/>
      <c r="G312" s="6"/>
      <c r="H312" s="6"/>
      <c r="I312" s="6"/>
      <c r="J312" s="6"/>
      <c r="K312" s="6"/>
      <c r="L312" s="6"/>
      <c r="M312" s="6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ht="24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ht="24" customHeight="1">
      <c r="A314" s="254" t="s">
        <v>123</v>
      </c>
      <c r="B314" s="253"/>
      <c r="C314" s="253"/>
      <c r="D314" s="253"/>
      <c r="E314" s="253"/>
      <c r="F314" s="253"/>
      <c r="G314" s="253"/>
      <c r="H314" s="253"/>
      <c r="I314" s="6"/>
      <c r="J314" s="6"/>
      <c r="K314" s="6"/>
      <c r="L314" s="6"/>
      <c r="M314" s="6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ht="24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ht="30.75" customHeight="1">
      <c r="A316" s="257" t="s">
        <v>124</v>
      </c>
      <c r="B316" s="250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ht="24" customHeight="1">
      <c r="A317" s="39" t="s">
        <v>125</v>
      </c>
      <c r="B317" s="39" t="s">
        <v>39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ht="24" customHeight="1">
      <c r="A318" s="10" t="s">
        <v>126</v>
      </c>
      <c r="B318" s="40">
        <v>0.83850000000000002</v>
      </c>
      <c r="C318" s="256" t="s">
        <v>127</v>
      </c>
      <c r="D318" s="250"/>
      <c r="E318" s="6"/>
      <c r="F318" s="6"/>
      <c r="G318" s="6"/>
      <c r="H318" s="6"/>
      <c r="I318" s="6"/>
      <c r="J318" s="6"/>
      <c r="K318" s="6"/>
      <c r="L318" s="6"/>
      <c r="M318" s="6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ht="24" customHeight="1">
      <c r="A319" s="10" t="s">
        <v>128</v>
      </c>
      <c r="B319" s="40">
        <v>0.41930000000000001</v>
      </c>
      <c r="C319" s="258"/>
      <c r="D319" s="250"/>
      <c r="E319" s="6"/>
      <c r="F319" s="6"/>
      <c r="G319" s="6"/>
      <c r="H319" s="6"/>
      <c r="I319" s="6"/>
      <c r="J319" s="6"/>
      <c r="K319" s="6"/>
      <c r="L319" s="6"/>
      <c r="M319" s="6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ht="30" customHeight="1">
      <c r="A320" s="10" t="s">
        <v>129</v>
      </c>
      <c r="B320" s="40">
        <v>0.41930000000000001</v>
      </c>
      <c r="C320" s="258"/>
      <c r="D320" s="250"/>
      <c r="E320" s="6"/>
      <c r="F320" s="6"/>
      <c r="G320" s="6"/>
      <c r="H320" s="6"/>
      <c r="I320" s="6"/>
      <c r="J320" s="6"/>
      <c r="K320" s="6"/>
      <c r="L320" s="6"/>
      <c r="M320" s="6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ht="24" customHeight="1">
      <c r="A321" s="10" t="s">
        <v>130</v>
      </c>
      <c r="B321" s="40">
        <v>1.7399999999999999E-2</v>
      </c>
      <c r="C321" s="256" t="s">
        <v>127</v>
      </c>
      <c r="D321" s="250"/>
      <c r="E321" s="6"/>
      <c r="F321" s="6"/>
      <c r="G321" s="6"/>
      <c r="H321" s="6"/>
      <c r="I321" s="6"/>
      <c r="J321" s="6"/>
      <c r="K321" s="6"/>
      <c r="L321" s="6"/>
      <c r="M321" s="6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ht="24" customHeight="1">
      <c r="A322" s="10" t="s">
        <v>131</v>
      </c>
      <c r="B322" s="40">
        <v>0.14410000000000001</v>
      </c>
      <c r="C322" s="256" t="s">
        <v>127</v>
      </c>
      <c r="D322" s="250"/>
      <c r="E322" s="6"/>
      <c r="F322" s="6"/>
      <c r="G322" s="6"/>
      <c r="H322" s="6"/>
      <c r="I322" s="6"/>
      <c r="J322" s="6"/>
      <c r="K322" s="6"/>
      <c r="L322" s="6"/>
      <c r="M322" s="6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ht="24" customHeight="1">
      <c r="A323" s="39" t="s">
        <v>91</v>
      </c>
      <c r="B323" s="63">
        <f>SUM(B319:B322)</f>
        <v>1.0001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ht="24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ht="24" customHeight="1">
      <c r="A325" s="254" t="s">
        <v>132</v>
      </c>
      <c r="B325" s="253"/>
      <c r="C325" s="253"/>
      <c r="D325" s="253"/>
      <c r="E325" s="253"/>
      <c r="F325" s="253"/>
      <c r="G325" s="253"/>
      <c r="H325" s="253"/>
      <c r="I325" s="6"/>
      <c r="J325" s="6"/>
      <c r="K325" s="6"/>
      <c r="L325" s="6"/>
      <c r="M325" s="6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ht="24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ht="24" customHeight="1">
      <c r="A327" s="255" t="s">
        <v>133</v>
      </c>
      <c r="B327" s="251"/>
      <c r="C327" s="251"/>
      <c r="D327" s="250"/>
      <c r="E327" s="6"/>
      <c r="F327" s="6"/>
      <c r="G327" s="6"/>
      <c r="H327" s="6"/>
      <c r="I327" s="6"/>
      <c r="J327" s="6"/>
      <c r="K327" s="6"/>
      <c r="L327" s="6"/>
      <c r="M327" s="6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ht="24" customHeight="1">
      <c r="A328" s="39" t="s">
        <v>37</v>
      </c>
      <c r="B328" s="39" t="s">
        <v>38</v>
      </c>
      <c r="C328" s="39" t="s">
        <v>134</v>
      </c>
      <c r="D328" s="39" t="s">
        <v>45</v>
      </c>
      <c r="E328" s="259" t="s">
        <v>135</v>
      </c>
      <c r="F328" s="260"/>
      <c r="G328" s="260"/>
      <c r="H328" s="261"/>
      <c r="I328" s="6"/>
      <c r="J328" s="6"/>
      <c r="K328" s="6"/>
      <c r="L328" s="6"/>
      <c r="M328" s="6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ht="24" customHeight="1">
      <c r="A329" s="8" t="s">
        <v>66</v>
      </c>
      <c r="B329" s="64">
        <f t="shared" ref="B329:B337" si="55">G63+(E304-D141)</f>
        <v>0</v>
      </c>
      <c r="C329" s="65">
        <v>12</v>
      </c>
      <c r="D329" s="66">
        <f>B329/C329</f>
        <v>0</v>
      </c>
      <c r="E329" s="6"/>
      <c r="F329" s="6"/>
      <c r="G329" s="6"/>
      <c r="H329" s="6"/>
      <c r="I329" s="6"/>
      <c r="J329" s="6"/>
      <c r="K329" s="6"/>
      <c r="L329" s="6"/>
      <c r="M329" s="6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ht="24" customHeight="1">
      <c r="A330" s="8" t="s">
        <v>67</v>
      </c>
      <c r="B330" s="64">
        <f t="shared" si="55"/>
        <v>0</v>
      </c>
      <c r="C330" s="65">
        <v>12</v>
      </c>
      <c r="D330" s="66">
        <f t="shared" ref="D330:D337" si="56">B330/C330</f>
        <v>0</v>
      </c>
      <c r="E330" s="6"/>
      <c r="F330" s="6"/>
      <c r="G330" s="6"/>
      <c r="H330" s="6"/>
      <c r="I330" s="6"/>
      <c r="J330" s="6"/>
      <c r="K330" s="6"/>
      <c r="L330" s="6"/>
      <c r="M330" s="6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ht="24" customHeight="1">
      <c r="A331" s="8" t="s">
        <v>31</v>
      </c>
      <c r="B331" s="64">
        <f t="shared" si="55"/>
        <v>0</v>
      </c>
      <c r="C331" s="65">
        <v>12</v>
      </c>
      <c r="D331" s="66">
        <f t="shared" si="56"/>
        <v>0</v>
      </c>
      <c r="E331" s="6"/>
      <c r="F331" s="6"/>
      <c r="G331" s="6"/>
      <c r="H331" s="6"/>
      <c r="I331" s="6"/>
      <c r="J331" s="6"/>
      <c r="K331" s="6"/>
      <c r="L331" s="6"/>
      <c r="M331" s="6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ht="24" customHeight="1">
      <c r="A332" s="10" t="s">
        <v>32</v>
      </c>
      <c r="B332" s="64">
        <f t="shared" si="55"/>
        <v>0</v>
      </c>
      <c r="C332" s="65">
        <v>12</v>
      </c>
      <c r="D332" s="66">
        <f t="shared" si="56"/>
        <v>0</v>
      </c>
      <c r="E332" s="6"/>
      <c r="F332" s="6"/>
      <c r="G332" s="6"/>
      <c r="H332" s="6"/>
      <c r="I332" s="6"/>
      <c r="J332" s="6"/>
      <c r="K332" s="6"/>
      <c r="L332" s="6"/>
      <c r="M332" s="6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ht="24" customHeight="1">
      <c r="A333" s="8" t="s">
        <v>17</v>
      </c>
      <c r="B333" s="64">
        <f t="shared" si="55"/>
        <v>0</v>
      </c>
      <c r="C333" s="65">
        <v>12</v>
      </c>
      <c r="D333" s="66">
        <f t="shared" si="56"/>
        <v>0</v>
      </c>
      <c r="E333" s="6"/>
      <c r="F333" s="6"/>
      <c r="G333" s="6"/>
      <c r="H333" s="6"/>
      <c r="I333" s="6"/>
      <c r="J333" s="6"/>
      <c r="K333" s="6"/>
      <c r="L333" s="6"/>
      <c r="M333" s="6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ht="24" customHeight="1">
      <c r="A334" s="8" t="s">
        <v>19</v>
      </c>
      <c r="B334" s="64">
        <f t="shared" si="55"/>
        <v>0</v>
      </c>
      <c r="C334" s="65">
        <v>12</v>
      </c>
      <c r="D334" s="66">
        <f t="shared" si="56"/>
        <v>0</v>
      </c>
      <c r="E334" s="6"/>
      <c r="F334" s="6"/>
      <c r="G334" s="6"/>
      <c r="H334" s="6"/>
      <c r="I334" s="6"/>
      <c r="J334" s="6"/>
      <c r="K334" s="6"/>
      <c r="L334" s="6"/>
      <c r="M334" s="6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ht="24" customHeight="1">
      <c r="A335" s="8" t="s">
        <v>33</v>
      </c>
      <c r="B335" s="64">
        <v>0</v>
      </c>
      <c r="C335" s="65">
        <v>12</v>
      </c>
      <c r="D335" s="66">
        <f t="shared" si="56"/>
        <v>0</v>
      </c>
      <c r="E335" s="6"/>
      <c r="F335" s="6"/>
      <c r="G335" s="6"/>
      <c r="H335" s="6"/>
      <c r="I335" s="6"/>
      <c r="J335" s="6"/>
      <c r="K335" s="6"/>
      <c r="L335" s="6"/>
      <c r="M335" s="6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ht="24" customHeight="1">
      <c r="A336" s="8" t="s">
        <v>34</v>
      </c>
      <c r="B336" s="64">
        <f t="shared" si="55"/>
        <v>0</v>
      </c>
      <c r="C336" s="65">
        <v>12</v>
      </c>
      <c r="D336" s="66">
        <f t="shared" si="56"/>
        <v>0</v>
      </c>
      <c r="E336" s="6"/>
      <c r="F336" s="6"/>
      <c r="G336" s="6"/>
      <c r="H336" s="6"/>
      <c r="I336" s="6"/>
      <c r="J336" s="6"/>
      <c r="K336" s="6"/>
      <c r="L336" s="6"/>
      <c r="M336" s="6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ht="24" customHeight="1">
      <c r="A337" s="8" t="s">
        <v>371</v>
      </c>
      <c r="B337" s="64">
        <f t="shared" si="55"/>
        <v>0</v>
      </c>
      <c r="C337" s="65">
        <v>12</v>
      </c>
      <c r="D337" s="66">
        <f t="shared" si="56"/>
        <v>0</v>
      </c>
      <c r="E337" s="6"/>
      <c r="F337" s="6"/>
      <c r="G337" s="6"/>
      <c r="H337" s="6"/>
      <c r="I337" s="6"/>
      <c r="J337" s="6"/>
      <c r="K337" s="6"/>
      <c r="L337" s="6"/>
      <c r="M337" s="6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ht="24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ht="33" customHeight="1">
      <c r="A339" s="257" t="s">
        <v>136</v>
      </c>
      <c r="B339" s="251"/>
      <c r="C339" s="251"/>
      <c r="D339" s="250"/>
      <c r="E339" s="67"/>
      <c r="F339" s="6"/>
      <c r="G339" s="6"/>
      <c r="H339" s="6"/>
      <c r="I339" s="6"/>
      <c r="J339" s="6"/>
      <c r="K339" s="6"/>
      <c r="L339" s="6"/>
      <c r="M339" s="6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ht="24" customHeight="1">
      <c r="A340" s="39" t="s">
        <v>37</v>
      </c>
      <c r="B340" s="39" t="s">
        <v>38</v>
      </c>
      <c r="C340" s="45" t="s">
        <v>137</v>
      </c>
      <c r="D340" s="39" t="s">
        <v>45</v>
      </c>
      <c r="E340" s="6"/>
      <c r="F340" s="6"/>
      <c r="G340" s="6"/>
      <c r="H340" s="6"/>
      <c r="I340" s="6"/>
      <c r="J340" s="6"/>
      <c r="K340" s="6"/>
      <c r="L340" s="6"/>
      <c r="M340" s="6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ht="24" customHeight="1">
      <c r="A341" s="8" t="s">
        <v>66</v>
      </c>
      <c r="B341" s="28">
        <f t="shared" ref="B341:B349" si="57">D153</f>
        <v>0</v>
      </c>
      <c r="C341" s="29">
        <v>0.4</v>
      </c>
      <c r="D341" s="41">
        <f t="shared" ref="D341:D349" si="58">B341*C341</f>
        <v>0</v>
      </c>
      <c r="E341" s="256" t="s">
        <v>138</v>
      </c>
      <c r="F341" s="251"/>
      <c r="G341" s="251"/>
      <c r="H341" s="250"/>
      <c r="I341" s="6"/>
      <c r="J341" s="6"/>
      <c r="K341" s="6"/>
      <c r="L341" s="6"/>
      <c r="M341" s="6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ht="24" customHeight="1">
      <c r="A342" s="8" t="s">
        <v>67</v>
      </c>
      <c r="B342" s="28">
        <f t="shared" si="57"/>
        <v>0</v>
      </c>
      <c r="C342" s="29">
        <v>0.4</v>
      </c>
      <c r="D342" s="41">
        <f t="shared" si="58"/>
        <v>0</v>
      </c>
      <c r="E342" s="256" t="s">
        <v>378</v>
      </c>
      <c r="F342" s="251"/>
      <c r="G342" s="251"/>
      <c r="H342" s="250"/>
      <c r="I342" s="6"/>
      <c r="J342" s="6"/>
      <c r="K342" s="6"/>
      <c r="L342" s="6"/>
      <c r="M342" s="6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ht="24" customHeight="1">
      <c r="A343" s="8" t="s">
        <v>31</v>
      </c>
      <c r="B343" s="28">
        <f t="shared" si="57"/>
        <v>0</v>
      </c>
      <c r="C343" s="29">
        <v>0.4</v>
      </c>
      <c r="D343" s="41">
        <f t="shared" si="58"/>
        <v>0</v>
      </c>
      <c r="E343" s="6"/>
      <c r="F343" s="6"/>
      <c r="G343" s="6"/>
      <c r="H343" s="6"/>
      <c r="I343" s="6"/>
      <c r="J343" s="6"/>
      <c r="K343" s="6"/>
      <c r="L343" s="6"/>
      <c r="M343" s="6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ht="24" customHeight="1">
      <c r="A344" s="10" t="s">
        <v>32</v>
      </c>
      <c r="B344" s="28">
        <f t="shared" si="57"/>
        <v>0</v>
      </c>
      <c r="C344" s="29">
        <v>0.4</v>
      </c>
      <c r="D344" s="41">
        <f t="shared" si="58"/>
        <v>0</v>
      </c>
      <c r="E344" s="6"/>
      <c r="F344" s="6"/>
      <c r="G344" s="6"/>
      <c r="H344" s="6"/>
      <c r="I344" s="6"/>
      <c r="J344" s="6"/>
      <c r="K344" s="6"/>
      <c r="L344" s="6"/>
      <c r="M344" s="6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ht="24" customHeight="1">
      <c r="A345" s="8" t="s">
        <v>17</v>
      </c>
      <c r="B345" s="28">
        <f t="shared" si="57"/>
        <v>0</v>
      </c>
      <c r="C345" s="29">
        <v>0.4</v>
      </c>
      <c r="D345" s="41">
        <f t="shared" si="58"/>
        <v>0</v>
      </c>
      <c r="E345" s="6"/>
      <c r="F345" s="6"/>
      <c r="G345" s="6"/>
      <c r="H345" s="6"/>
      <c r="I345" s="6"/>
      <c r="J345" s="6"/>
      <c r="K345" s="6"/>
      <c r="L345" s="6"/>
      <c r="M345" s="6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ht="24" customHeight="1">
      <c r="A346" s="8" t="s">
        <v>19</v>
      </c>
      <c r="B346" s="28">
        <f t="shared" si="57"/>
        <v>0</v>
      </c>
      <c r="C346" s="29">
        <v>0.4</v>
      </c>
      <c r="D346" s="41">
        <f t="shared" si="58"/>
        <v>0</v>
      </c>
      <c r="E346" s="6"/>
      <c r="F346" s="6"/>
      <c r="G346" s="6"/>
      <c r="H346" s="6"/>
      <c r="I346" s="6"/>
      <c r="J346" s="6"/>
      <c r="K346" s="6"/>
      <c r="L346" s="6"/>
      <c r="M346" s="6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ht="24" customHeight="1">
      <c r="A347" s="8" t="s">
        <v>33</v>
      </c>
      <c r="B347" s="28">
        <f t="shared" si="57"/>
        <v>0</v>
      </c>
      <c r="C347" s="29">
        <v>0.4</v>
      </c>
      <c r="D347" s="41">
        <f t="shared" si="58"/>
        <v>0</v>
      </c>
      <c r="E347" s="6"/>
      <c r="F347" s="6"/>
      <c r="G347" s="6"/>
      <c r="H347" s="6"/>
      <c r="I347" s="6"/>
      <c r="J347" s="6"/>
      <c r="K347" s="6"/>
      <c r="L347" s="6"/>
      <c r="M347" s="6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ht="24" customHeight="1">
      <c r="A348" s="8" t="s">
        <v>34</v>
      </c>
      <c r="B348" s="28">
        <f t="shared" si="57"/>
        <v>0</v>
      </c>
      <c r="C348" s="29">
        <v>0.4</v>
      </c>
      <c r="D348" s="41">
        <f t="shared" si="58"/>
        <v>0</v>
      </c>
      <c r="E348" s="6"/>
      <c r="F348" s="6"/>
      <c r="G348" s="6"/>
      <c r="H348" s="6"/>
      <c r="I348" s="6"/>
      <c r="J348" s="6"/>
      <c r="K348" s="6"/>
      <c r="L348" s="6"/>
      <c r="M348" s="6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ht="24" customHeight="1">
      <c r="A349" s="8" t="s">
        <v>371</v>
      </c>
      <c r="B349" s="28">
        <f t="shared" si="57"/>
        <v>0</v>
      </c>
      <c r="C349" s="29">
        <v>0.4</v>
      </c>
      <c r="D349" s="41">
        <f t="shared" si="58"/>
        <v>0</v>
      </c>
      <c r="E349" s="6"/>
      <c r="F349" s="6"/>
      <c r="G349" s="6"/>
      <c r="H349" s="6"/>
      <c r="I349" s="6"/>
      <c r="J349" s="6"/>
      <c r="K349" s="6"/>
      <c r="L349" s="6"/>
      <c r="M349" s="6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ht="24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ht="24" customHeight="1">
      <c r="A351" s="255" t="s">
        <v>139</v>
      </c>
      <c r="B351" s="251"/>
      <c r="C351" s="251"/>
      <c r="D351" s="250"/>
      <c r="E351" s="6"/>
      <c r="F351" s="6"/>
      <c r="G351" s="6"/>
      <c r="H351" s="6"/>
      <c r="I351" s="6"/>
      <c r="J351" s="6"/>
      <c r="K351" s="6"/>
      <c r="L351" s="6"/>
      <c r="M351" s="6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ht="24" customHeight="1">
      <c r="A352" s="39" t="s">
        <v>37</v>
      </c>
      <c r="B352" s="39" t="s">
        <v>38</v>
      </c>
      <c r="C352" s="39" t="s">
        <v>39</v>
      </c>
      <c r="D352" s="39" t="s">
        <v>45</v>
      </c>
      <c r="E352" s="6"/>
      <c r="F352" s="6"/>
      <c r="G352" s="6"/>
      <c r="H352" s="6"/>
      <c r="I352" s="6"/>
      <c r="J352" s="6"/>
      <c r="K352" s="6"/>
      <c r="L352" s="6"/>
      <c r="M352" s="6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ht="24" customHeight="1">
      <c r="A353" s="8" t="s">
        <v>66</v>
      </c>
      <c r="B353" s="28">
        <f t="shared" ref="B353:B361" si="59">D341+D329</f>
        <v>0</v>
      </c>
      <c r="C353" s="40">
        <f t="shared" ref="C353:C361" si="60">$B$319</f>
        <v>0.41930000000000001</v>
      </c>
      <c r="D353" s="41">
        <f t="shared" ref="D353:D360" si="61">C353*B353</f>
        <v>0</v>
      </c>
      <c r="E353" s="6"/>
      <c r="F353" s="6"/>
      <c r="G353" s="6"/>
      <c r="H353" s="6"/>
      <c r="I353" s="6"/>
      <c r="J353" s="6"/>
      <c r="K353" s="6"/>
      <c r="L353" s="6"/>
      <c r="M353" s="6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ht="24" customHeight="1">
      <c r="A354" s="8" t="s">
        <v>67</v>
      </c>
      <c r="B354" s="28">
        <f t="shared" si="59"/>
        <v>0</v>
      </c>
      <c r="C354" s="40">
        <f t="shared" si="60"/>
        <v>0.41930000000000001</v>
      </c>
      <c r="D354" s="41">
        <f t="shared" si="61"/>
        <v>0</v>
      </c>
      <c r="E354" s="6"/>
      <c r="F354" s="6"/>
      <c r="G354" s="6"/>
      <c r="H354" s="6"/>
      <c r="I354" s="6"/>
      <c r="J354" s="6"/>
      <c r="K354" s="6"/>
      <c r="L354" s="6"/>
      <c r="M354" s="6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ht="24" customHeight="1">
      <c r="A355" s="8" t="s">
        <v>31</v>
      </c>
      <c r="B355" s="28">
        <f t="shared" si="59"/>
        <v>0</v>
      </c>
      <c r="C355" s="40">
        <f t="shared" si="60"/>
        <v>0.41930000000000001</v>
      </c>
      <c r="D355" s="41">
        <f t="shared" si="61"/>
        <v>0</v>
      </c>
      <c r="E355" s="6"/>
      <c r="F355" s="6"/>
      <c r="G355" s="6"/>
      <c r="H355" s="6"/>
      <c r="I355" s="6"/>
      <c r="J355" s="6"/>
      <c r="K355" s="6"/>
      <c r="L355" s="6"/>
      <c r="M355" s="6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ht="24" customHeight="1">
      <c r="A356" s="10" t="s">
        <v>32</v>
      </c>
      <c r="B356" s="28">
        <f t="shared" si="59"/>
        <v>0</v>
      </c>
      <c r="C356" s="40">
        <f t="shared" si="60"/>
        <v>0.41930000000000001</v>
      </c>
      <c r="D356" s="41">
        <f t="shared" si="61"/>
        <v>0</v>
      </c>
      <c r="E356" s="6"/>
      <c r="F356" s="6"/>
      <c r="G356" s="6"/>
      <c r="H356" s="6"/>
      <c r="I356" s="6"/>
      <c r="J356" s="6"/>
      <c r="K356" s="6"/>
      <c r="L356" s="6"/>
      <c r="M356" s="6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ht="24" customHeight="1">
      <c r="A357" s="8" t="s">
        <v>17</v>
      </c>
      <c r="B357" s="28">
        <f t="shared" si="59"/>
        <v>0</v>
      </c>
      <c r="C357" s="40">
        <f t="shared" si="60"/>
        <v>0.41930000000000001</v>
      </c>
      <c r="D357" s="41">
        <f t="shared" si="61"/>
        <v>0</v>
      </c>
      <c r="E357" s="6"/>
      <c r="F357" s="6"/>
      <c r="G357" s="6"/>
      <c r="H357" s="6"/>
      <c r="I357" s="6"/>
      <c r="J357" s="6"/>
      <c r="K357" s="6"/>
      <c r="L357" s="6"/>
      <c r="M357" s="6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ht="24" customHeight="1">
      <c r="A358" s="8" t="s">
        <v>19</v>
      </c>
      <c r="B358" s="28">
        <f t="shared" si="59"/>
        <v>0</v>
      </c>
      <c r="C358" s="40">
        <f t="shared" si="60"/>
        <v>0.41930000000000001</v>
      </c>
      <c r="D358" s="41">
        <f t="shared" si="61"/>
        <v>0</v>
      </c>
      <c r="E358" s="6"/>
      <c r="F358" s="6"/>
      <c r="G358" s="6"/>
      <c r="H358" s="6"/>
      <c r="I358" s="6"/>
      <c r="J358" s="6"/>
      <c r="K358" s="6"/>
      <c r="L358" s="6"/>
      <c r="M358" s="6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ht="24" customHeight="1">
      <c r="A359" s="8" t="s">
        <v>33</v>
      </c>
      <c r="B359" s="28">
        <f t="shared" si="59"/>
        <v>0</v>
      </c>
      <c r="C359" s="40">
        <f t="shared" si="60"/>
        <v>0.41930000000000001</v>
      </c>
      <c r="D359" s="41">
        <f t="shared" si="61"/>
        <v>0</v>
      </c>
      <c r="E359" s="6"/>
      <c r="F359" s="6"/>
      <c r="G359" s="6"/>
      <c r="H359" s="6"/>
      <c r="I359" s="6"/>
      <c r="J359" s="6"/>
      <c r="K359" s="6"/>
      <c r="L359" s="6"/>
      <c r="M359" s="6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ht="24" customHeight="1">
      <c r="A360" s="8" t="s">
        <v>34</v>
      </c>
      <c r="B360" s="28">
        <f t="shared" si="59"/>
        <v>0</v>
      </c>
      <c r="C360" s="40">
        <f t="shared" si="60"/>
        <v>0.41930000000000001</v>
      </c>
      <c r="D360" s="41">
        <f t="shared" si="61"/>
        <v>0</v>
      </c>
      <c r="E360" s="6"/>
      <c r="F360" s="6"/>
      <c r="G360" s="6"/>
      <c r="H360" s="6"/>
      <c r="I360" s="6"/>
      <c r="J360" s="6"/>
      <c r="K360" s="6"/>
      <c r="L360" s="6"/>
      <c r="M360" s="6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ht="24" customHeight="1">
      <c r="A361" s="8" t="s">
        <v>371</v>
      </c>
      <c r="B361" s="28">
        <f t="shared" si="59"/>
        <v>0</v>
      </c>
      <c r="C361" s="40">
        <f t="shared" si="60"/>
        <v>0.41930000000000001</v>
      </c>
      <c r="D361" s="41">
        <f>B361*C361</f>
        <v>0</v>
      </c>
      <c r="E361" s="6"/>
      <c r="F361" s="6"/>
      <c r="G361" s="6"/>
      <c r="H361" s="6"/>
      <c r="I361" s="6"/>
      <c r="J361" s="6"/>
      <c r="K361" s="6"/>
      <c r="L361" s="6"/>
      <c r="M361" s="6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ht="24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ht="24" customHeight="1">
      <c r="A363" s="254" t="s">
        <v>140</v>
      </c>
      <c r="B363" s="253"/>
      <c r="C363" s="253"/>
      <c r="D363" s="253"/>
      <c r="E363" s="253"/>
      <c r="F363" s="253"/>
      <c r="G363" s="253"/>
      <c r="H363" s="253"/>
      <c r="I363" s="6"/>
      <c r="J363" s="6"/>
      <c r="K363" s="6"/>
      <c r="L363" s="6"/>
      <c r="M363" s="6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ht="24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ht="24" customHeight="1">
      <c r="A365" s="255" t="s">
        <v>141</v>
      </c>
      <c r="B365" s="251"/>
      <c r="C365" s="251"/>
      <c r="D365" s="250"/>
      <c r="E365" s="6"/>
      <c r="F365" s="6"/>
      <c r="G365" s="6"/>
      <c r="H365" s="6"/>
      <c r="I365" s="6"/>
      <c r="J365" s="6"/>
      <c r="K365" s="6"/>
      <c r="L365" s="6"/>
      <c r="M365" s="6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ht="24" customHeight="1">
      <c r="A366" s="39" t="s">
        <v>37</v>
      </c>
      <c r="B366" s="39" t="s">
        <v>38</v>
      </c>
      <c r="C366" s="39" t="s">
        <v>134</v>
      </c>
      <c r="D366" s="39" t="s">
        <v>45</v>
      </c>
      <c r="E366" s="6"/>
      <c r="F366" s="6"/>
      <c r="G366" s="6"/>
      <c r="H366" s="6"/>
      <c r="I366" s="6"/>
      <c r="J366" s="6"/>
      <c r="K366" s="6"/>
      <c r="L366" s="6"/>
      <c r="M366" s="6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ht="24" customHeight="1">
      <c r="A367" s="8" t="s">
        <v>66</v>
      </c>
      <c r="B367" s="28">
        <f t="shared" ref="B367:B375" si="62">G63+E304</f>
        <v>0</v>
      </c>
      <c r="C367" s="8">
        <v>12</v>
      </c>
      <c r="D367" s="41">
        <f t="shared" ref="D367:D375" si="63">B367/12</f>
        <v>0</v>
      </c>
      <c r="E367" s="6"/>
      <c r="F367" s="6"/>
      <c r="G367" s="6"/>
      <c r="H367" s="6"/>
      <c r="I367" s="6"/>
      <c r="J367" s="6"/>
      <c r="K367" s="6"/>
      <c r="L367" s="6"/>
      <c r="M367" s="6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ht="24" customHeight="1">
      <c r="A368" s="8" t="s">
        <v>67</v>
      </c>
      <c r="B368" s="28">
        <f t="shared" si="62"/>
        <v>0</v>
      </c>
      <c r="C368" s="8">
        <v>12</v>
      </c>
      <c r="D368" s="41">
        <f t="shared" si="63"/>
        <v>0</v>
      </c>
      <c r="E368" s="6"/>
      <c r="F368" s="6"/>
      <c r="G368" s="6"/>
      <c r="H368" s="6"/>
      <c r="I368" s="6"/>
      <c r="J368" s="6"/>
      <c r="K368" s="6"/>
      <c r="L368" s="6"/>
      <c r="M368" s="6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ht="24" customHeight="1">
      <c r="A369" s="8" t="s">
        <v>31</v>
      </c>
      <c r="B369" s="28">
        <f t="shared" si="62"/>
        <v>0</v>
      </c>
      <c r="C369" s="8">
        <v>12</v>
      </c>
      <c r="D369" s="41">
        <f t="shared" si="63"/>
        <v>0</v>
      </c>
      <c r="E369" s="6"/>
      <c r="F369" s="6"/>
      <c r="G369" s="6"/>
      <c r="H369" s="6"/>
      <c r="I369" s="6"/>
      <c r="J369" s="6"/>
      <c r="K369" s="6"/>
      <c r="L369" s="6"/>
      <c r="M369" s="6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ht="24" customHeight="1">
      <c r="A370" s="10" t="s">
        <v>32</v>
      </c>
      <c r="B370" s="28">
        <f t="shared" si="62"/>
        <v>0</v>
      </c>
      <c r="C370" s="8">
        <v>12</v>
      </c>
      <c r="D370" s="41">
        <f t="shared" si="63"/>
        <v>0</v>
      </c>
      <c r="E370" s="6"/>
      <c r="F370" s="6"/>
      <c r="G370" s="6"/>
      <c r="H370" s="6"/>
      <c r="I370" s="6"/>
      <c r="J370" s="6"/>
      <c r="K370" s="6"/>
      <c r="L370" s="6"/>
      <c r="M370" s="6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ht="24" customHeight="1">
      <c r="A371" s="8" t="s">
        <v>17</v>
      </c>
      <c r="B371" s="28">
        <f t="shared" si="62"/>
        <v>0</v>
      </c>
      <c r="C371" s="8">
        <v>12</v>
      </c>
      <c r="D371" s="41">
        <f t="shared" si="63"/>
        <v>0</v>
      </c>
      <c r="E371" s="6"/>
      <c r="F371" s="6"/>
      <c r="G371" s="6"/>
      <c r="H371" s="6"/>
      <c r="I371" s="6"/>
      <c r="J371" s="6"/>
      <c r="K371" s="6"/>
      <c r="L371" s="6"/>
      <c r="M371" s="6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ht="24" customHeight="1">
      <c r="A372" s="8" t="s">
        <v>19</v>
      </c>
      <c r="B372" s="28">
        <f t="shared" si="62"/>
        <v>0</v>
      </c>
      <c r="C372" s="8">
        <v>12</v>
      </c>
      <c r="D372" s="41">
        <f t="shared" si="63"/>
        <v>0</v>
      </c>
      <c r="E372" s="6"/>
      <c r="F372" s="6"/>
      <c r="G372" s="6"/>
      <c r="H372" s="6"/>
      <c r="I372" s="6"/>
      <c r="J372" s="6"/>
      <c r="K372" s="6"/>
      <c r="L372" s="6"/>
      <c r="M372" s="6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ht="24" customHeight="1">
      <c r="A373" s="8" t="s">
        <v>33</v>
      </c>
      <c r="B373" s="28">
        <f>G69+E310</f>
        <v>0</v>
      </c>
      <c r="C373" s="8">
        <v>12</v>
      </c>
      <c r="D373" s="41">
        <f t="shared" si="63"/>
        <v>0</v>
      </c>
      <c r="E373" s="6"/>
      <c r="F373" s="6"/>
      <c r="G373" s="6"/>
      <c r="H373" s="6"/>
      <c r="I373" s="6"/>
      <c r="J373" s="6"/>
      <c r="K373" s="6"/>
      <c r="L373" s="6"/>
      <c r="M373" s="6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ht="24" customHeight="1">
      <c r="A374" s="8" t="s">
        <v>34</v>
      </c>
      <c r="B374" s="28">
        <f t="shared" si="62"/>
        <v>0</v>
      </c>
      <c r="C374" s="8">
        <v>12</v>
      </c>
      <c r="D374" s="41">
        <f t="shared" si="63"/>
        <v>0</v>
      </c>
      <c r="E374" s="6"/>
      <c r="F374" s="6"/>
      <c r="G374" s="6"/>
      <c r="H374" s="6"/>
      <c r="I374" s="6"/>
      <c r="J374" s="6"/>
      <c r="K374" s="6"/>
      <c r="L374" s="6"/>
      <c r="M374" s="6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ht="24" customHeight="1">
      <c r="A375" s="8" t="s">
        <v>371</v>
      </c>
      <c r="B375" s="28">
        <f t="shared" si="62"/>
        <v>0</v>
      </c>
      <c r="C375" s="8">
        <v>12</v>
      </c>
      <c r="D375" s="41">
        <f t="shared" si="63"/>
        <v>0</v>
      </c>
      <c r="E375" s="6"/>
      <c r="F375" s="6"/>
      <c r="G375" s="6"/>
      <c r="H375" s="6"/>
      <c r="I375" s="6"/>
      <c r="J375" s="6"/>
      <c r="K375" s="6"/>
      <c r="L375" s="6"/>
      <c r="M375" s="6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ht="24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ht="36.75" customHeight="1">
      <c r="A377" s="257" t="s">
        <v>142</v>
      </c>
      <c r="B377" s="251"/>
      <c r="C377" s="251"/>
      <c r="D377" s="250"/>
      <c r="E377" s="256" t="s">
        <v>378</v>
      </c>
      <c r="F377" s="251"/>
      <c r="G377" s="251"/>
      <c r="H377" s="250"/>
      <c r="I377" s="6"/>
      <c r="J377" s="6"/>
      <c r="K377" s="6"/>
      <c r="L377" s="6"/>
      <c r="M377" s="6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ht="29.25" customHeight="1">
      <c r="A378" s="39" t="s">
        <v>37</v>
      </c>
      <c r="B378" s="39" t="s">
        <v>38</v>
      </c>
      <c r="C378" s="45" t="s">
        <v>137</v>
      </c>
      <c r="D378" s="39" t="s">
        <v>45</v>
      </c>
      <c r="E378" s="6"/>
      <c r="F378" s="6"/>
      <c r="G378" s="6"/>
      <c r="H378" s="6"/>
      <c r="I378" s="6"/>
      <c r="J378" s="6"/>
      <c r="K378" s="6"/>
      <c r="L378" s="6"/>
      <c r="M378" s="6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ht="24" customHeight="1">
      <c r="A379" s="8" t="s">
        <v>66</v>
      </c>
      <c r="B379" s="28">
        <f t="shared" ref="B379:B387" si="64">D153</f>
        <v>0</v>
      </c>
      <c r="C379" s="40">
        <v>0.4</v>
      </c>
      <c r="D379" s="41">
        <f t="shared" ref="D379:D387" si="65">B379*C379</f>
        <v>0</v>
      </c>
      <c r="E379" s="6"/>
      <c r="F379" s="6"/>
      <c r="G379" s="6"/>
      <c r="H379" s="6"/>
      <c r="I379" s="6"/>
      <c r="J379" s="6"/>
      <c r="K379" s="6"/>
      <c r="L379" s="6"/>
      <c r="M379" s="6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ht="24" customHeight="1">
      <c r="A380" s="8" t="s">
        <v>67</v>
      </c>
      <c r="B380" s="28">
        <f t="shared" si="64"/>
        <v>0</v>
      </c>
      <c r="C380" s="40">
        <v>0.4</v>
      </c>
      <c r="D380" s="41">
        <f t="shared" si="65"/>
        <v>0</v>
      </c>
      <c r="E380" s="6"/>
      <c r="F380" s="6"/>
      <c r="G380" s="6"/>
      <c r="H380" s="6"/>
      <c r="I380" s="6"/>
      <c r="J380" s="6"/>
      <c r="K380" s="6"/>
      <c r="L380" s="6"/>
      <c r="M380" s="6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ht="24" customHeight="1">
      <c r="A381" s="8" t="s">
        <v>31</v>
      </c>
      <c r="B381" s="28">
        <f t="shared" si="64"/>
        <v>0</v>
      </c>
      <c r="C381" s="40">
        <v>0.4</v>
      </c>
      <c r="D381" s="41">
        <f t="shared" si="65"/>
        <v>0</v>
      </c>
      <c r="E381" s="6"/>
      <c r="F381" s="6"/>
      <c r="G381" s="6"/>
      <c r="H381" s="6"/>
      <c r="I381" s="6"/>
      <c r="J381" s="6"/>
      <c r="K381" s="6"/>
      <c r="L381" s="6"/>
      <c r="M381" s="6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ht="24" customHeight="1">
      <c r="A382" s="10" t="s">
        <v>32</v>
      </c>
      <c r="B382" s="28">
        <f t="shared" si="64"/>
        <v>0</v>
      </c>
      <c r="C382" s="40">
        <v>0.4</v>
      </c>
      <c r="D382" s="41">
        <f t="shared" si="65"/>
        <v>0</v>
      </c>
      <c r="E382" s="6"/>
      <c r="F382" s="6"/>
      <c r="G382" s="6"/>
      <c r="H382" s="6"/>
      <c r="I382" s="6"/>
      <c r="J382" s="6"/>
      <c r="K382" s="6"/>
      <c r="L382" s="6"/>
      <c r="M382" s="6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ht="24" customHeight="1">
      <c r="A383" s="8" t="s">
        <v>17</v>
      </c>
      <c r="B383" s="28">
        <f t="shared" si="64"/>
        <v>0</v>
      </c>
      <c r="C383" s="40">
        <v>0.4</v>
      </c>
      <c r="D383" s="41">
        <f t="shared" si="65"/>
        <v>0</v>
      </c>
      <c r="E383" s="6"/>
      <c r="F383" s="6"/>
      <c r="G383" s="6"/>
      <c r="H383" s="6"/>
      <c r="I383" s="6"/>
      <c r="J383" s="6"/>
      <c r="K383" s="6"/>
      <c r="L383" s="6"/>
      <c r="M383" s="6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ht="24" customHeight="1">
      <c r="A384" s="8" t="s">
        <v>19</v>
      </c>
      <c r="B384" s="28">
        <f t="shared" si="64"/>
        <v>0</v>
      </c>
      <c r="C384" s="40">
        <v>0.4</v>
      </c>
      <c r="D384" s="41">
        <f t="shared" si="65"/>
        <v>0</v>
      </c>
      <c r="E384" s="6"/>
      <c r="F384" s="6"/>
      <c r="G384" s="6"/>
      <c r="H384" s="6"/>
      <c r="I384" s="6"/>
      <c r="J384" s="6"/>
      <c r="K384" s="6"/>
      <c r="L384" s="6"/>
      <c r="M384" s="6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ht="24" customHeight="1">
      <c r="A385" s="8" t="s">
        <v>33</v>
      </c>
      <c r="B385" s="28">
        <f t="shared" si="64"/>
        <v>0</v>
      </c>
      <c r="C385" s="40">
        <v>0.4</v>
      </c>
      <c r="D385" s="41">
        <f t="shared" si="65"/>
        <v>0</v>
      </c>
      <c r="E385" s="6"/>
      <c r="F385" s="6"/>
      <c r="G385" s="6"/>
      <c r="H385" s="6"/>
      <c r="I385" s="6"/>
      <c r="J385" s="6"/>
      <c r="K385" s="6"/>
      <c r="L385" s="6"/>
      <c r="M385" s="6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ht="24" customHeight="1">
      <c r="A386" s="8" t="s">
        <v>34</v>
      </c>
      <c r="B386" s="28">
        <f t="shared" si="64"/>
        <v>0</v>
      </c>
      <c r="C386" s="40">
        <v>0.4</v>
      </c>
      <c r="D386" s="41">
        <f t="shared" si="65"/>
        <v>0</v>
      </c>
      <c r="E386" s="6"/>
      <c r="F386" s="6"/>
      <c r="G386" s="6"/>
      <c r="H386" s="6"/>
      <c r="I386" s="6"/>
      <c r="J386" s="6"/>
      <c r="K386" s="6"/>
      <c r="L386" s="6"/>
      <c r="M386" s="6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ht="24" customHeight="1">
      <c r="A387" s="8" t="s">
        <v>371</v>
      </c>
      <c r="B387" s="28">
        <f t="shared" si="64"/>
        <v>0</v>
      </c>
      <c r="C387" s="40">
        <v>0.4</v>
      </c>
      <c r="D387" s="41">
        <f t="shared" si="65"/>
        <v>0</v>
      </c>
      <c r="E387" s="6"/>
      <c r="F387" s="6"/>
      <c r="G387" s="6"/>
      <c r="H387" s="6"/>
      <c r="I387" s="6"/>
      <c r="J387" s="6"/>
      <c r="K387" s="6"/>
      <c r="L387" s="6"/>
      <c r="M387" s="6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ht="24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ht="24" customHeight="1">
      <c r="A389" s="255" t="s">
        <v>143</v>
      </c>
      <c r="B389" s="251"/>
      <c r="C389" s="251"/>
      <c r="D389" s="250"/>
      <c r="E389" s="6"/>
      <c r="F389" s="6"/>
      <c r="G389" s="6"/>
      <c r="H389" s="6"/>
      <c r="I389" s="6"/>
      <c r="J389" s="6"/>
      <c r="K389" s="6"/>
      <c r="L389" s="6"/>
      <c r="M389" s="6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ht="24" customHeight="1">
      <c r="A390" s="39" t="s">
        <v>37</v>
      </c>
      <c r="B390" s="39" t="s">
        <v>38</v>
      </c>
      <c r="C390" s="39" t="s">
        <v>39</v>
      </c>
      <c r="D390" s="39" t="s">
        <v>45</v>
      </c>
      <c r="E390" s="6"/>
      <c r="F390" s="6"/>
      <c r="G390" s="6"/>
      <c r="H390" s="6"/>
      <c r="I390" s="6"/>
      <c r="J390" s="6"/>
      <c r="K390" s="6"/>
      <c r="L390" s="6"/>
      <c r="M390" s="6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ht="24" customHeight="1">
      <c r="A391" s="8" t="s">
        <v>66</v>
      </c>
      <c r="B391" s="28">
        <f t="shared" ref="B391:B399" si="66">D379+D367</f>
        <v>0</v>
      </c>
      <c r="C391" s="40">
        <v>8.2000000000000003E-2</v>
      </c>
      <c r="D391" s="41">
        <f t="shared" ref="D391:D399" si="67">B391*C391</f>
        <v>0</v>
      </c>
      <c r="E391" s="6"/>
      <c r="F391" s="6"/>
      <c r="G391" s="6"/>
      <c r="H391" s="6"/>
      <c r="I391" s="6"/>
      <c r="J391" s="6"/>
      <c r="K391" s="6"/>
      <c r="L391" s="6"/>
      <c r="M391" s="6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ht="24" customHeight="1">
      <c r="A392" s="8" t="s">
        <v>67</v>
      </c>
      <c r="B392" s="28">
        <f t="shared" si="66"/>
        <v>0</v>
      </c>
      <c r="C392" s="40">
        <v>8.2000000000000003E-2</v>
      </c>
      <c r="D392" s="41">
        <f t="shared" si="67"/>
        <v>0</v>
      </c>
      <c r="E392" s="6"/>
      <c r="F392" s="6"/>
      <c r="G392" s="6"/>
      <c r="H392" s="6"/>
      <c r="I392" s="6"/>
      <c r="J392" s="6"/>
      <c r="K392" s="6"/>
      <c r="L392" s="6"/>
      <c r="M392" s="6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ht="24" customHeight="1">
      <c r="A393" s="8" t="s">
        <v>31</v>
      </c>
      <c r="B393" s="28">
        <f t="shared" si="66"/>
        <v>0</v>
      </c>
      <c r="C393" s="40">
        <v>8.2000000000000003E-2</v>
      </c>
      <c r="D393" s="41">
        <f t="shared" si="67"/>
        <v>0</v>
      </c>
      <c r="E393" s="6"/>
      <c r="F393" s="6"/>
      <c r="G393" s="6"/>
      <c r="H393" s="6"/>
      <c r="I393" s="6"/>
      <c r="J393" s="6"/>
      <c r="K393" s="6"/>
      <c r="L393" s="6"/>
      <c r="M393" s="6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ht="24" customHeight="1">
      <c r="A394" s="10" t="s">
        <v>32</v>
      </c>
      <c r="B394" s="28">
        <f t="shared" si="66"/>
        <v>0</v>
      </c>
      <c r="C394" s="40">
        <v>8.2000000000000003E-2</v>
      </c>
      <c r="D394" s="41">
        <f t="shared" si="67"/>
        <v>0</v>
      </c>
      <c r="E394" s="6"/>
      <c r="F394" s="6"/>
      <c r="G394" s="6"/>
      <c r="H394" s="6"/>
      <c r="I394" s="6"/>
      <c r="J394" s="6"/>
      <c r="K394" s="6"/>
      <c r="L394" s="6"/>
      <c r="M394" s="6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ht="24" customHeight="1">
      <c r="A395" s="8" t="s">
        <v>17</v>
      </c>
      <c r="B395" s="28">
        <f t="shared" si="66"/>
        <v>0</v>
      </c>
      <c r="C395" s="40">
        <v>8.2000000000000003E-2</v>
      </c>
      <c r="D395" s="41">
        <f t="shared" si="67"/>
        <v>0</v>
      </c>
      <c r="E395" s="6"/>
      <c r="F395" s="6"/>
      <c r="G395" s="6"/>
      <c r="H395" s="6"/>
      <c r="I395" s="6"/>
      <c r="J395" s="6"/>
      <c r="K395" s="6"/>
      <c r="L395" s="6"/>
      <c r="M395" s="6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ht="24" customHeight="1">
      <c r="A396" s="8" t="s">
        <v>19</v>
      </c>
      <c r="B396" s="28">
        <f t="shared" si="66"/>
        <v>0</v>
      </c>
      <c r="C396" s="40">
        <v>8.2000000000000003E-2</v>
      </c>
      <c r="D396" s="41">
        <f t="shared" si="67"/>
        <v>0</v>
      </c>
      <c r="E396" s="6"/>
      <c r="F396" s="6"/>
      <c r="G396" s="6"/>
      <c r="H396" s="6"/>
      <c r="I396" s="6"/>
      <c r="J396" s="6"/>
      <c r="K396" s="6"/>
      <c r="L396" s="6"/>
      <c r="M396" s="6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ht="24" customHeight="1">
      <c r="A397" s="8" t="s">
        <v>33</v>
      </c>
      <c r="B397" s="28">
        <f t="shared" si="66"/>
        <v>0</v>
      </c>
      <c r="C397" s="40">
        <v>8.2000000000000003E-2</v>
      </c>
      <c r="D397" s="41">
        <f t="shared" si="67"/>
        <v>0</v>
      </c>
      <c r="E397" s="6"/>
      <c r="F397" s="6"/>
      <c r="G397" s="6"/>
      <c r="H397" s="6"/>
      <c r="I397" s="6"/>
      <c r="J397" s="6"/>
      <c r="K397" s="6"/>
      <c r="L397" s="6"/>
      <c r="M397" s="6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ht="24" customHeight="1">
      <c r="A398" s="8" t="s">
        <v>34</v>
      </c>
      <c r="B398" s="28">
        <f t="shared" si="66"/>
        <v>0</v>
      </c>
      <c r="C398" s="40">
        <v>8.2000000000000003E-2</v>
      </c>
      <c r="D398" s="41">
        <f t="shared" si="67"/>
        <v>0</v>
      </c>
      <c r="E398" s="6"/>
      <c r="F398" s="6"/>
      <c r="G398" s="6"/>
      <c r="H398" s="6"/>
      <c r="I398" s="6"/>
      <c r="J398" s="6"/>
      <c r="K398" s="6"/>
      <c r="L398" s="6"/>
      <c r="M398" s="6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ht="24" customHeight="1">
      <c r="A399" s="8" t="s">
        <v>371</v>
      </c>
      <c r="B399" s="28">
        <f t="shared" si="66"/>
        <v>0</v>
      </c>
      <c r="C399" s="40">
        <v>8.2000000000000003E-2</v>
      </c>
      <c r="D399" s="41">
        <f t="shared" si="67"/>
        <v>0</v>
      </c>
      <c r="E399" s="6"/>
      <c r="F399" s="6"/>
      <c r="G399" s="6"/>
      <c r="H399" s="6"/>
      <c r="I399" s="6"/>
      <c r="J399" s="6"/>
      <c r="K399" s="6"/>
      <c r="L399" s="6"/>
      <c r="M399" s="6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ht="24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ht="24" customHeight="1">
      <c r="A401" s="254" t="s">
        <v>144</v>
      </c>
      <c r="B401" s="253"/>
      <c r="C401" s="253"/>
      <c r="D401" s="253"/>
      <c r="E401" s="253"/>
      <c r="F401" s="253"/>
      <c r="G401" s="253"/>
      <c r="H401" s="253"/>
      <c r="I401" s="6"/>
      <c r="J401" s="6"/>
      <c r="K401" s="6"/>
      <c r="L401" s="6"/>
      <c r="M401" s="6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ht="24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ht="24" customHeight="1">
      <c r="A403" s="255" t="s">
        <v>145</v>
      </c>
      <c r="B403" s="251"/>
      <c r="C403" s="251"/>
      <c r="D403" s="251"/>
      <c r="E403" s="250"/>
      <c r="F403" s="6"/>
      <c r="G403" s="6"/>
      <c r="H403" s="6"/>
      <c r="I403" s="6"/>
      <c r="J403" s="6"/>
      <c r="K403" s="6"/>
      <c r="L403" s="6"/>
      <c r="M403" s="6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ht="57" customHeight="1">
      <c r="A404" s="39" t="s">
        <v>37</v>
      </c>
      <c r="B404" s="45" t="s">
        <v>146</v>
      </c>
      <c r="C404" s="45" t="s">
        <v>147</v>
      </c>
      <c r="D404" s="45" t="s">
        <v>148</v>
      </c>
      <c r="E404" s="39" t="s">
        <v>45</v>
      </c>
      <c r="F404" s="6"/>
      <c r="G404" s="6"/>
      <c r="H404" s="6"/>
      <c r="I404" s="6"/>
      <c r="J404" s="6"/>
      <c r="K404" s="6"/>
      <c r="L404" s="6"/>
      <c r="M404" s="6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ht="24" customHeight="1">
      <c r="A405" s="8" t="s">
        <v>66</v>
      </c>
      <c r="B405" s="68">
        <f t="shared" ref="B405:B413" si="68">-D103</f>
        <v>0</v>
      </c>
      <c r="C405" s="68">
        <f t="shared" ref="C405:C413" si="69">-E91</f>
        <v>0</v>
      </c>
      <c r="D405" s="68">
        <f t="shared" ref="D405:D413" si="70">-D79</f>
        <v>0</v>
      </c>
      <c r="E405" s="69">
        <f t="shared" ref="E405:E413" si="71">SUM(B405:D405)</f>
        <v>0</v>
      </c>
      <c r="F405" s="70"/>
      <c r="G405" s="6"/>
      <c r="H405" s="6"/>
      <c r="I405" s="6"/>
      <c r="J405" s="6"/>
      <c r="K405" s="6"/>
      <c r="L405" s="6"/>
      <c r="M405" s="6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ht="24" customHeight="1">
      <c r="A406" s="8" t="s">
        <v>67</v>
      </c>
      <c r="B406" s="68">
        <f t="shared" si="68"/>
        <v>0</v>
      </c>
      <c r="C406" s="68">
        <f t="shared" si="69"/>
        <v>0</v>
      </c>
      <c r="D406" s="68">
        <f t="shared" si="70"/>
        <v>0</v>
      </c>
      <c r="E406" s="69">
        <f t="shared" si="71"/>
        <v>0</v>
      </c>
      <c r="F406" s="6"/>
      <c r="G406" s="6"/>
      <c r="H406" s="6"/>
      <c r="I406" s="6"/>
      <c r="J406" s="6"/>
      <c r="K406" s="6"/>
      <c r="L406" s="6"/>
      <c r="M406" s="6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ht="24" customHeight="1">
      <c r="A407" s="8" t="s">
        <v>31</v>
      </c>
      <c r="B407" s="68">
        <f t="shared" si="68"/>
        <v>0</v>
      </c>
      <c r="C407" s="68">
        <f t="shared" si="69"/>
        <v>0</v>
      </c>
      <c r="D407" s="68">
        <f t="shared" si="70"/>
        <v>0</v>
      </c>
      <c r="E407" s="69">
        <f t="shared" si="71"/>
        <v>0</v>
      </c>
      <c r="F407" s="6"/>
      <c r="G407" s="6"/>
      <c r="H407" s="6"/>
      <c r="I407" s="6"/>
      <c r="J407" s="6"/>
      <c r="K407" s="6"/>
      <c r="L407" s="6"/>
      <c r="M407" s="6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ht="24" customHeight="1">
      <c r="A408" s="10" t="s">
        <v>32</v>
      </c>
      <c r="B408" s="68">
        <f t="shared" si="68"/>
        <v>0</v>
      </c>
      <c r="C408" s="68">
        <f t="shared" si="69"/>
        <v>0</v>
      </c>
      <c r="D408" s="68">
        <f t="shared" si="70"/>
        <v>0</v>
      </c>
      <c r="E408" s="69">
        <f t="shared" si="71"/>
        <v>0</v>
      </c>
      <c r="F408" s="6"/>
      <c r="G408" s="6"/>
      <c r="H408" s="6"/>
      <c r="I408" s="6"/>
      <c r="J408" s="6"/>
      <c r="K408" s="6"/>
      <c r="L408" s="6"/>
      <c r="M408" s="6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ht="24" customHeight="1">
      <c r="A409" s="8" t="s">
        <v>17</v>
      </c>
      <c r="B409" s="68">
        <f t="shared" si="68"/>
        <v>0</v>
      </c>
      <c r="C409" s="68">
        <f t="shared" si="69"/>
        <v>0</v>
      </c>
      <c r="D409" s="68">
        <f t="shared" si="70"/>
        <v>0</v>
      </c>
      <c r="E409" s="69">
        <f t="shared" si="71"/>
        <v>0</v>
      </c>
      <c r="F409" s="6"/>
      <c r="G409" s="6"/>
      <c r="H409" s="6"/>
      <c r="I409" s="6"/>
      <c r="J409" s="6"/>
      <c r="K409" s="6"/>
      <c r="L409" s="6"/>
      <c r="M409" s="6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ht="24" customHeight="1">
      <c r="A410" s="8" t="s">
        <v>19</v>
      </c>
      <c r="B410" s="68">
        <f t="shared" si="68"/>
        <v>0</v>
      </c>
      <c r="C410" s="68">
        <f t="shared" si="69"/>
        <v>0</v>
      </c>
      <c r="D410" s="68">
        <f t="shared" si="70"/>
        <v>0</v>
      </c>
      <c r="E410" s="69">
        <f t="shared" si="71"/>
        <v>0</v>
      </c>
      <c r="F410" s="6"/>
      <c r="G410" s="6"/>
      <c r="H410" s="6"/>
      <c r="I410" s="6"/>
      <c r="J410" s="6"/>
      <c r="K410" s="6"/>
      <c r="L410" s="6"/>
      <c r="M410" s="6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ht="24" customHeight="1">
      <c r="A411" s="8" t="s">
        <v>33</v>
      </c>
      <c r="B411" s="68">
        <f t="shared" si="68"/>
        <v>0</v>
      </c>
      <c r="C411" s="68">
        <f t="shared" si="69"/>
        <v>0</v>
      </c>
      <c r="D411" s="68">
        <f t="shared" si="70"/>
        <v>0</v>
      </c>
      <c r="E411" s="69">
        <f t="shared" si="71"/>
        <v>0</v>
      </c>
      <c r="F411" s="6"/>
      <c r="G411" s="6"/>
      <c r="H411" s="6"/>
      <c r="I411" s="6"/>
      <c r="J411" s="6"/>
      <c r="K411" s="6"/>
      <c r="L411" s="6"/>
      <c r="M411" s="6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ht="24" customHeight="1">
      <c r="A412" s="8" t="s">
        <v>34</v>
      </c>
      <c r="B412" s="68">
        <f t="shared" si="68"/>
        <v>0</v>
      </c>
      <c r="C412" s="68">
        <f t="shared" si="69"/>
        <v>0</v>
      </c>
      <c r="D412" s="68">
        <f t="shared" si="70"/>
        <v>0</v>
      </c>
      <c r="E412" s="69">
        <f t="shared" si="71"/>
        <v>0</v>
      </c>
      <c r="F412" s="6"/>
      <c r="G412" s="6"/>
      <c r="H412" s="6"/>
      <c r="I412" s="6"/>
      <c r="J412" s="6"/>
      <c r="K412" s="6"/>
      <c r="L412" s="6"/>
      <c r="M412" s="6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ht="24" customHeight="1">
      <c r="A413" s="8" t="s">
        <v>371</v>
      </c>
      <c r="B413" s="68">
        <f t="shared" si="68"/>
        <v>0</v>
      </c>
      <c r="C413" s="68">
        <f t="shared" si="69"/>
        <v>0</v>
      </c>
      <c r="D413" s="68">
        <f t="shared" si="70"/>
        <v>0</v>
      </c>
      <c r="E413" s="69">
        <f t="shared" si="71"/>
        <v>0</v>
      </c>
      <c r="F413" s="6"/>
      <c r="G413" s="6"/>
      <c r="H413" s="6"/>
      <c r="I413" s="6"/>
      <c r="J413" s="6"/>
      <c r="K413" s="6"/>
      <c r="L413" s="6"/>
      <c r="M413" s="6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ht="24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ht="24" customHeight="1">
      <c r="A415" s="255" t="s">
        <v>149</v>
      </c>
      <c r="B415" s="251"/>
      <c r="C415" s="251"/>
      <c r="D415" s="250"/>
      <c r="E415" s="6"/>
      <c r="F415" s="6"/>
      <c r="G415" s="6"/>
      <c r="H415" s="6"/>
      <c r="I415" s="6"/>
      <c r="J415" s="6"/>
      <c r="K415" s="6"/>
      <c r="L415" s="6"/>
      <c r="M415" s="6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ht="24" customHeight="1">
      <c r="A416" s="39" t="s">
        <v>37</v>
      </c>
      <c r="B416" s="39" t="s">
        <v>54</v>
      </c>
      <c r="C416" s="39" t="s">
        <v>39</v>
      </c>
      <c r="D416" s="39" t="s">
        <v>45</v>
      </c>
      <c r="E416" s="6"/>
      <c r="F416" s="6"/>
      <c r="G416" s="6"/>
      <c r="H416" s="6"/>
      <c r="I416" s="6"/>
      <c r="J416" s="6"/>
      <c r="K416" s="6"/>
      <c r="L416" s="6"/>
      <c r="M416" s="6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ht="24" customHeight="1">
      <c r="A417" s="8" t="s">
        <v>66</v>
      </c>
      <c r="B417" s="68">
        <f t="shared" ref="B417:B425" si="72">E405</f>
        <v>0</v>
      </c>
      <c r="C417" s="40">
        <f t="shared" ref="C417:C425" si="73">$B$321</f>
        <v>1.7399999999999999E-2</v>
      </c>
      <c r="D417" s="69">
        <f t="shared" ref="D417:D425" si="74">C417*B417</f>
        <v>0</v>
      </c>
      <c r="E417" s="6"/>
      <c r="F417" s="6"/>
      <c r="G417" s="6"/>
      <c r="H417" s="6"/>
      <c r="I417" s="6"/>
      <c r="J417" s="6"/>
      <c r="K417" s="6"/>
      <c r="L417" s="6"/>
      <c r="M417" s="6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ht="24" customHeight="1">
      <c r="A418" s="8" t="s">
        <v>67</v>
      </c>
      <c r="B418" s="68">
        <f t="shared" si="72"/>
        <v>0</v>
      </c>
      <c r="C418" s="40">
        <f t="shared" si="73"/>
        <v>1.7399999999999999E-2</v>
      </c>
      <c r="D418" s="69">
        <f t="shared" si="74"/>
        <v>0</v>
      </c>
      <c r="E418" s="6"/>
      <c r="F418" s="6"/>
      <c r="G418" s="6"/>
      <c r="H418" s="6"/>
      <c r="I418" s="6"/>
      <c r="J418" s="6"/>
      <c r="K418" s="6"/>
      <c r="L418" s="6"/>
      <c r="M418" s="6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ht="24" customHeight="1">
      <c r="A419" s="8" t="s">
        <v>31</v>
      </c>
      <c r="B419" s="68">
        <f t="shared" si="72"/>
        <v>0</v>
      </c>
      <c r="C419" s="40">
        <f t="shared" si="73"/>
        <v>1.7399999999999999E-2</v>
      </c>
      <c r="D419" s="69">
        <f t="shared" si="74"/>
        <v>0</v>
      </c>
      <c r="E419" s="6"/>
      <c r="F419" s="6"/>
      <c r="G419" s="6"/>
      <c r="H419" s="6"/>
      <c r="I419" s="6"/>
      <c r="J419" s="6"/>
      <c r="K419" s="6"/>
      <c r="L419" s="6"/>
      <c r="M419" s="6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ht="24" customHeight="1">
      <c r="A420" s="10" t="s">
        <v>32</v>
      </c>
      <c r="B420" s="68">
        <f t="shared" si="72"/>
        <v>0</v>
      </c>
      <c r="C420" s="40">
        <f t="shared" si="73"/>
        <v>1.7399999999999999E-2</v>
      </c>
      <c r="D420" s="69">
        <f t="shared" si="74"/>
        <v>0</v>
      </c>
      <c r="E420" s="6"/>
      <c r="F420" s="6"/>
      <c r="G420" s="6"/>
      <c r="H420" s="6"/>
      <c r="I420" s="6"/>
      <c r="J420" s="6"/>
      <c r="K420" s="6"/>
      <c r="L420" s="6"/>
      <c r="M420" s="6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ht="24" customHeight="1">
      <c r="A421" s="8" t="s">
        <v>17</v>
      </c>
      <c r="B421" s="68">
        <f t="shared" si="72"/>
        <v>0</v>
      </c>
      <c r="C421" s="40">
        <f t="shared" si="73"/>
        <v>1.7399999999999999E-2</v>
      </c>
      <c r="D421" s="69">
        <f t="shared" si="74"/>
        <v>0</v>
      </c>
      <c r="E421" s="6"/>
      <c r="F421" s="6"/>
      <c r="G421" s="6"/>
      <c r="H421" s="6"/>
      <c r="I421" s="6"/>
      <c r="J421" s="6"/>
      <c r="K421" s="6"/>
      <c r="L421" s="6"/>
      <c r="M421" s="6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ht="24" customHeight="1">
      <c r="A422" s="8" t="s">
        <v>19</v>
      </c>
      <c r="B422" s="68">
        <f t="shared" si="72"/>
        <v>0</v>
      </c>
      <c r="C422" s="40">
        <f t="shared" si="73"/>
        <v>1.7399999999999999E-2</v>
      </c>
      <c r="D422" s="69">
        <f t="shared" si="74"/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ht="24" customHeight="1">
      <c r="A423" s="8" t="s">
        <v>33</v>
      </c>
      <c r="B423" s="68">
        <f t="shared" si="72"/>
        <v>0</v>
      </c>
      <c r="C423" s="40">
        <f t="shared" si="73"/>
        <v>1.7399999999999999E-2</v>
      </c>
      <c r="D423" s="69">
        <f t="shared" si="74"/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ht="24" customHeight="1">
      <c r="A424" s="8" t="s">
        <v>34</v>
      </c>
      <c r="B424" s="68">
        <f t="shared" si="72"/>
        <v>0</v>
      </c>
      <c r="C424" s="40">
        <f t="shared" si="73"/>
        <v>1.7399999999999999E-2</v>
      </c>
      <c r="D424" s="69">
        <f t="shared" si="74"/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ht="24" customHeight="1">
      <c r="A425" s="8" t="s">
        <v>371</v>
      </c>
      <c r="B425" s="68">
        <f t="shared" si="72"/>
        <v>0</v>
      </c>
      <c r="C425" s="40">
        <f t="shared" si="73"/>
        <v>1.7399999999999999E-2</v>
      </c>
      <c r="D425" s="69">
        <f t="shared" si="74"/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ht="24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ht="24" customHeight="1">
      <c r="A427" s="254" t="s">
        <v>123</v>
      </c>
      <c r="B427" s="253"/>
      <c r="C427" s="253"/>
      <c r="D427" s="253"/>
      <c r="E427" s="253"/>
      <c r="F427" s="253"/>
      <c r="G427" s="253"/>
      <c r="H427" s="253"/>
      <c r="I427" s="6"/>
      <c r="J427" s="6"/>
      <c r="K427" s="6"/>
      <c r="L427" s="6"/>
      <c r="M427" s="6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ht="24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ht="24" customHeight="1">
      <c r="A429" s="255" t="s">
        <v>123</v>
      </c>
      <c r="B429" s="251"/>
      <c r="C429" s="251"/>
      <c r="D429" s="251"/>
      <c r="E429" s="250"/>
      <c r="F429" s="6"/>
      <c r="G429" s="6"/>
      <c r="H429" s="6"/>
      <c r="I429" s="6"/>
      <c r="J429" s="6"/>
      <c r="K429" s="6"/>
      <c r="L429" s="6"/>
      <c r="M429" s="6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ht="24" customHeight="1">
      <c r="A430" s="39" t="s">
        <v>37</v>
      </c>
      <c r="B430" s="39" t="s">
        <v>150</v>
      </c>
      <c r="C430" s="39" t="s">
        <v>151</v>
      </c>
      <c r="D430" s="39" t="s">
        <v>152</v>
      </c>
      <c r="E430" s="39" t="s">
        <v>65</v>
      </c>
      <c r="F430" s="6"/>
      <c r="G430" s="6"/>
      <c r="H430" s="6"/>
      <c r="I430" s="6"/>
      <c r="J430" s="6"/>
      <c r="K430" s="6"/>
      <c r="L430" s="6"/>
      <c r="M430" s="6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ht="24" customHeight="1">
      <c r="A431" s="8" t="s">
        <v>66</v>
      </c>
      <c r="B431" s="28">
        <f t="shared" ref="B431:B439" si="75">D353</f>
        <v>0</v>
      </c>
      <c r="C431" s="28">
        <f t="shared" ref="C431:C439" si="76">D391</f>
        <v>0</v>
      </c>
      <c r="D431" s="68">
        <f t="shared" ref="D431:D439" si="77">D417</f>
        <v>0</v>
      </c>
      <c r="E431" s="41">
        <f t="shared" ref="E431:E439" si="78">SUM(B431:D431)</f>
        <v>0</v>
      </c>
      <c r="F431" s="300"/>
      <c r="G431" s="253"/>
      <c r="H431" s="253"/>
      <c r="I431" s="253"/>
      <c r="J431" s="253"/>
      <c r="K431" s="6"/>
      <c r="L431" s="6"/>
      <c r="M431" s="6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ht="24" customHeight="1">
      <c r="A432" s="8" t="s">
        <v>67</v>
      </c>
      <c r="B432" s="28">
        <f t="shared" si="75"/>
        <v>0</v>
      </c>
      <c r="C432" s="28">
        <f t="shared" si="76"/>
        <v>0</v>
      </c>
      <c r="D432" s="68">
        <f t="shared" si="77"/>
        <v>0</v>
      </c>
      <c r="E432" s="41">
        <f t="shared" si="78"/>
        <v>0</v>
      </c>
      <c r="F432" s="253"/>
      <c r="G432" s="253"/>
      <c r="H432" s="253"/>
      <c r="I432" s="253"/>
      <c r="J432" s="253"/>
      <c r="K432" s="6"/>
      <c r="L432" s="6"/>
      <c r="M432" s="6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ht="24" customHeight="1">
      <c r="A433" s="8" t="s">
        <v>31</v>
      </c>
      <c r="B433" s="28">
        <f t="shared" si="75"/>
        <v>0</v>
      </c>
      <c r="C433" s="28">
        <f t="shared" si="76"/>
        <v>0</v>
      </c>
      <c r="D433" s="68">
        <f t="shared" si="77"/>
        <v>0</v>
      </c>
      <c r="E433" s="41">
        <f t="shared" si="78"/>
        <v>0</v>
      </c>
      <c r="F433" s="6"/>
      <c r="G433" s="6"/>
      <c r="H433" s="6"/>
      <c r="I433" s="6"/>
      <c r="J433" s="6"/>
      <c r="K433" s="6"/>
      <c r="L433" s="6"/>
      <c r="M433" s="6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ht="24" customHeight="1">
      <c r="A434" s="10" t="s">
        <v>32</v>
      </c>
      <c r="B434" s="28">
        <f t="shared" si="75"/>
        <v>0</v>
      </c>
      <c r="C434" s="28">
        <f t="shared" si="76"/>
        <v>0</v>
      </c>
      <c r="D434" s="68">
        <f t="shared" si="77"/>
        <v>0</v>
      </c>
      <c r="E434" s="41">
        <f t="shared" si="78"/>
        <v>0</v>
      </c>
      <c r="F434" s="301"/>
      <c r="G434" s="253"/>
      <c r="H434" s="253"/>
      <c r="I434" s="253"/>
      <c r="J434" s="253"/>
      <c r="K434" s="6"/>
      <c r="L434" s="6"/>
      <c r="M434" s="6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ht="24" customHeight="1">
      <c r="A435" s="8" t="s">
        <v>17</v>
      </c>
      <c r="B435" s="28">
        <f t="shared" si="75"/>
        <v>0</v>
      </c>
      <c r="C435" s="28">
        <f t="shared" si="76"/>
        <v>0</v>
      </c>
      <c r="D435" s="68">
        <f t="shared" si="77"/>
        <v>0</v>
      </c>
      <c r="E435" s="41">
        <f t="shared" si="78"/>
        <v>0</v>
      </c>
      <c r="F435" s="6"/>
      <c r="G435" s="6"/>
      <c r="H435" s="6"/>
      <c r="I435" s="6"/>
      <c r="J435" s="6"/>
      <c r="K435" s="6"/>
      <c r="L435" s="6"/>
      <c r="M435" s="6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ht="24" customHeight="1">
      <c r="A436" s="8" t="s">
        <v>19</v>
      </c>
      <c r="B436" s="28">
        <f t="shared" si="75"/>
        <v>0</v>
      </c>
      <c r="C436" s="28">
        <f t="shared" si="76"/>
        <v>0</v>
      </c>
      <c r="D436" s="68">
        <f t="shared" si="77"/>
        <v>0</v>
      </c>
      <c r="E436" s="41">
        <f t="shared" si="78"/>
        <v>0</v>
      </c>
      <c r="F436" s="302"/>
      <c r="G436" s="253"/>
      <c r="H436" s="253"/>
      <c r="I436" s="253"/>
      <c r="J436" s="253"/>
      <c r="K436" s="6"/>
      <c r="L436" s="6"/>
      <c r="M436" s="6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ht="24" customHeight="1">
      <c r="A437" s="8" t="s">
        <v>33</v>
      </c>
      <c r="B437" s="28">
        <f t="shared" si="75"/>
        <v>0</v>
      </c>
      <c r="C437" s="28">
        <f t="shared" si="76"/>
        <v>0</v>
      </c>
      <c r="D437" s="68">
        <f t="shared" si="77"/>
        <v>0</v>
      </c>
      <c r="E437" s="41">
        <f t="shared" si="78"/>
        <v>0</v>
      </c>
      <c r="F437" s="56"/>
      <c r="G437" s="56"/>
      <c r="H437" s="56"/>
      <c r="I437" s="56"/>
      <c r="J437" s="56"/>
      <c r="K437" s="6"/>
      <c r="L437" s="6"/>
      <c r="M437" s="6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ht="24" customHeight="1">
      <c r="A438" s="8" t="s">
        <v>34</v>
      </c>
      <c r="B438" s="28">
        <f t="shared" si="75"/>
        <v>0</v>
      </c>
      <c r="C438" s="28">
        <f t="shared" si="76"/>
        <v>0</v>
      </c>
      <c r="D438" s="68">
        <f t="shared" si="77"/>
        <v>0</v>
      </c>
      <c r="E438" s="41">
        <f t="shared" si="78"/>
        <v>0</v>
      </c>
      <c r="F438" s="56"/>
      <c r="G438" s="56"/>
      <c r="H438" s="56"/>
      <c r="I438" s="56"/>
      <c r="J438" s="56"/>
      <c r="K438" s="6"/>
      <c r="L438" s="6"/>
      <c r="M438" s="6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ht="24" customHeight="1">
      <c r="A439" s="8" t="s">
        <v>371</v>
      </c>
      <c r="B439" s="28">
        <f t="shared" si="75"/>
        <v>0</v>
      </c>
      <c r="C439" s="28">
        <f t="shared" si="76"/>
        <v>0</v>
      </c>
      <c r="D439" s="68">
        <f t="shared" si="77"/>
        <v>0</v>
      </c>
      <c r="E439" s="41">
        <f t="shared" si="78"/>
        <v>0</v>
      </c>
      <c r="F439" s="56"/>
      <c r="G439" s="56"/>
      <c r="H439" s="56"/>
      <c r="I439" s="56"/>
      <c r="J439" s="56"/>
      <c r="K439" s="6"/>
      <c r="L439" s="6"/>
      <c r="M439" s="6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ht="24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ht="24" customHeight="1">
      <c r="A441" s="254" t="s">
        <v>153</v>
      </c>
      <c r="B441" s="253"/>
      <c r="C441" s="253"/>
      <c r="D441" s="253"/>
      <c r="E441" s="253"/>
      <c r="F441" s="253"/>
      <c r="G441" s="253"/>
      <c r="H441" s="253"/>
      <c r="I441" s="6"/>
      <c r="J441" s="6"/>
      <c r="K441" s="6"/>
      <c r="L441" s="6"/>
      <c r="M441" s="6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ht="24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ht="24" hidden="1" customHeight="1">
      <c r="A443" s="257" t="s">
        <v>154</v>
      </c>
      <c r="B443" s="251"/>
      <c r="C443" s="251"/>
      <c r="D443" s="251"/>
      <c r="E443" s="251"/>
      <c r="F443" s="251"/>
      <c r="G443" s="250"/>
      <c r="H443" s="6"/>
      <c r="I443" s="6"/>
      <c r="J443" s="6"/>
      <c r="K443" s="6"/>
      <c r="L443" s="6"/>
      <c r="M443" s="6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ht="24" customHeight="1">
      <c r="A444" s="257" t="s">
        <v>155</v>
      </c>
      <c r="B444" s="251"/>
      <c r="C444" s="251"/>
      <c r="D444" s="251"/>
      <c r="E444" s="251"/>
      <c r="F444" s="251"/>
      <c r="G444" s="250"/>
      <c r="H444" s="6"/>
      <c r="I444" s="6"/>
      <c r="J444" s="6"/>
      <c r="K444" s="6"/>
      <c r="L444" s="6"/>
      <c r="M444" s="6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ht="24" customHeight="1">
      <c r="A445" s="297" t="s">
        <v>37</v>
      </c>
      <c r="B445" s="297" t="s">
        <v>156</v>
      </c>
      <c r="C445" s="297" t="s">
        <v>157</v>
      </c>
      <c r="D445" s="257" t="s">
        <v>158</v>
      </c>
      <c r="E445" s="250"/>
      <c r="F445" s="257" t="s">
        <v>159</v>
      </c>
      <c r="G445" s="250"/>
      <c r="H445" s="6"/>
      <c r="I445" s="6"/>
      <c r="J445" s="6"/>
      <c r="K445" s="6"/>
      <c r="L445" s="6"/>
      <c r="M445" s="6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ht="33.75" customHeight="1">
      <c r="A446" s="283"/>
      <c r="B446" s="283"/>
      <c r="C446" s="283"/>
      <c r="D446" s="45" t="s">
        <v>160</v>
      </c>
      <c r="E446" s="45" t="s">
        <v>161</v>
      </c>
      <c r="F446" s="45" t="s">
        <v>160</v>
      </c>
      <c r="G446" s="45" t="s">
        <v>161</v>
      </c>
      <c r="H446" s="6"/>
      <c r="I446" s="6"/>
      <c r="J446" s="6"/>
      <c r="K446" s="6"/>
      <c r="L446" s="6"/>
      <c r="M446" s="6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ht="24" customHeight="1">
      <c r="A447" s="10" t="s">
        <v>162</v>
      </c>
      <c r="B447" s="71">
        <v>1</v>
      </c>
      <c r="C447" s="10">
        <v>30</v>
      </c>
      <c r="D447" s="72">
        <v>0.5</v>
      </c>
      <c r="E447" s="73">
        <f t="shared" ref="E447:E458" si="79">(B447*C447)*D447</f>
        <v>15</v>
      </c>
      <c r="F447" s="74">
        <f>(252/365)</f>
        <v>0.69041095890410964</v>
      </c>
      <c r="G447" s="73">
        <f t="shared" ref="G447:G458" si="80">(B447*C447)*F447</f>
        <v>20.712328767123289</v>
      </c>
      <c r="H447" s="6"/>
      <c r="I447" s="6"/>
      <c r="J447" s="6"/>
      <c r="K447" s="6"/>
      <c r="L447" s="6"/>
      <c r="M447" s="6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ht="24" customHeight="1">
      <c r="A448" s="10" t="s">
        <v>163</v>
      </c>
      <c r="B448" s="71">
        <v>1</v>
      </c>
      <c r="C448" s="10">
        <v>1</v>
      </c>
      <c r="D448" s="72">
        <v>1</v>
      </c>
      <c r="E448" s="73">
        <f t="shared" si="79"/>
        <v>1</v>
      </c>
      <c r="F448" s="74">
        <v>1</v>
      </c>
      <c r="G448" s="73">
        <f t="shared" si="80"/>
        <v>1</v>
      </c>
      <c r="H448" s="6"/>
      <c r="I448" s="6"/>
      <c r="J448" s="6"/>
      <c r="K448" s="6"/>
      <c r="L448" s="6"/>
      <c r="M448" s="6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ht="24" customHeight="1">
      <c r="A449" s="10" t="s">
        <v>164</v>
      </c>
      <c r="B449" s="71">
        <v>0.16415581999996856</v>
      </c>
      <c r="C449" s="10">
        <v>15</v>
      </c>
      <c r="D449" s="72">
        <v>0.5</v>
      </c>
      <c r="E449" s="73">
        <f t="shared" si="79"/>
        <v>1.2311686499997643</v>
      </c>
      <c r="F449" s="74">
        <f t="shared" ref="F449:F450" si="81">(252/365)</f>
        <v>0.69041095890410964</v>
      </c>
      <c r="G449" s="73">
        <f t="shared" si="80"/>
        <v>1.7000246564380308</v>
      </c>
      <c r="H449" s="6"/>
      <c r="I449" s="6"/>
      <c r="J449" s="6"/>
      <c r="K449" s="6"/>
      <c r="L449" s="6"/>
      <c r="M449" s="6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ht="24" customHeight="1">
      <c r="A450" s="10" t="s">
        <v>165</v>
      </c>
      <c r="B450" s="71">
        <v>1</v>
      </c>
      <c r="C450" s="10">
        <v>5</v>
      </c>
      <c r="D450" s="72">
        <v>0.5</v>
      </c>
      <c r="E450" s="73">
        <f t="shared" si="79"/>
        <v>2.5</v>
      </c>
      <c r="F450" s="74">
        <f t="shared" si="81"/>
        <v>0.69041095890410964</v>
      </c>
      <c r="G450" s="73">
        <f t="shared" si="80"/>
        <v>3.4520547945205484</v>
      </c>
      <c r="H450" s="6"/>
      <c r="I450" s="6"/>
      <c r="J450" s="6"/>
      <c r="K450" s="6"/>
      <c r="L450" s="6"/>
      <c r="M450" s="6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ht="24" customHeight="1">
      <c r="A451" s="10" t="s">
        <v>166</v>
      </c>
      <c r="B451" s="71">
        <v>0.15312891094829564</v>
      </c>
      <c r="C451" s="10">
        <v>2</v>
      </c>
      <c r="D451" s="72">
        <v>1</v>
      </c>
      <c r="E451" s="73">
        <f t="shared" si="79"/>
        <v>0.30625782189659129</v>
      </c>
      <c r="F451" s="74">
        <v>1</v>
      </c>
      <c r="G451" s="73">
        <f t="shared" si="80"/>
        <v>0.30625782189659129</v>
      </c>
      <c r="H451" s="6"/>
      <c r="I451" s="6"/>
      <c r="J451" s="6"/>
      <c r="K451" s="6"/>
      <c r="L451" s="6"/>
      <c r="M451" s="6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ht="24" customHeight="1">
      <c r="A452" s="10" t="s">
        <v>167</v>
      </c>
      <c r="B452" s="71">
        <v>3.0054671482963976E-2</v>
      </c>
      <c r="C452" s="10">
        <v>2</v>
      </c>
      <c r="D452" s="72">
        <v>0.5</v>
      </c>
      <c r="E452" s="73">
        <f t="shared" si="79"/>
        <v>3.0054671482963976E-2</v>
      </c>
      <c r="F452" s="74">
        <f>(252/365)</f>
        <v>0.69041095890410964</v>
      </c>
      <c r="G452" s="73">
        <f t="shared" si="80"/>
        <v>4.1500149116202312E-2</v>
      </c>
      <c r="H452" s="6"/>
      <c r="I452" s="6"/>
      <c r="J452" s="6"/>
      <c r="K452" s="6"/>
      <c r="L452" s="6"/>
      <c r="M452" s="6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ht="24" customHeight="1">
      <c r="A453" s="10" t="s">
        <v>168</v>
      </c>
      <c r="B453" s="71">
        <v>1.6292796920821116E-2</v>
      </c>
      <c r="C453" s="10">
        <v>3</v>
      </c>
      <c r="D453" s="72">
        <v>0.5</v>
      </c>
      <c r="E453" s="73">
        <f t="shared" si="79"/>
        <v>2.4439195381231675E-2</v>
      </c>
      <c r="F453" s="74">
        <v>1</v>
      </c>
      <c r="G453" s="73">
        <f t="shared" si="80"/>
        <v>4.887839076246335E-2</v>
      </c>
      <c r="H453" s="6"/>
      <c r="I453" s="6"/>
      <c r="J453" s="6"/>
      <c r="K453" s="6"/>
      <c r="L453" s="6"/>
      <c r="M453" s="6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ht="24" customHeight="1">
      <c r="A454" s="10" t="s">
        <v>169</v>
      </c>
      <c r="B454" s="71">
        <v>0.02</v>
      </c>
      <c r="C454" s="10">
        <v>1</v>
      </c>
      <c r="D454" s="72">
        <v>1</v>
      </c>
      <c r="E454" s="73">
        <f t="shared" si="79"/>
        <v>0.02</v>
      </c>
      <c r="F454" s="74">
        <v>1</v>
      </c>
      <c r="G454" s="73">
        <f t="shared" si="80"/>
        <v>0.02</v>
      </c>
      <c r="H454" s="6"/>
      <c r="I454" s="6"/>
      <c r="J454" s="6"/>
      <c r="K454" s="6"/>
      <c r="L454" s="6"/>
      <c r="M454" s="6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ht="24" customHeight="1">
      <c r="A455" s="10" t="s">
        <v>170</v>
      </c>
      <c r="B455" s="71">
        <v>4.0000000000000001E-3</v>
      </c>
      <c r="C455" s="10">
        <v>1</v>
      </c>
      <c r="D455" s="72">
        <v>1</v>
      </c>
      <c r="E455" s="73">
        <f t="shared" si="79"/>
        <v>4.0000000000000001E-3</v>
      </c>
      <c r="F455" s="74">
        <v>1</v>
      </c>
      <c r="G455" s="73">
        <f t="shared" si="80"/>
        <v>4.0000000000000001E-3</v>
      </c>
      <c r="H455" s="6"/>
      <c r="I455" s="6"/>
      <c r="J455" s="6"/>
      <c r="K455" s="6"/>
      <c r="L455" s="6"/>
      <c r="M455" s="6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ht="24" customHeight="1">
      <c r="A456" s="10" t="s">
        <v>171</v>
      </c>
      <c r="B456" s="71">
        <v>4.1972102743538686E-2</v>
      </c>
      <c r="C456" s="10">
        <v>20</v>
      </c>
      <c r="D456" s="72">
        <v>0.5</v>
      </c>
      <c r="E456" s="73">
        <f t="shared" si="79"/>
        <v>0.41972102743538686</v>
      </c>
      <c r="F456" s="74">
        <f t="shared" ref="F456:F457" si="82">(252/365)</f>
        <v>0.69041095890410964</v>
      </c>
      <c r="G456" s="73">
        <f t="shared" si="80"/>
        <v>0.57955999404776715</v>
      </c>
      <c r="H456" s="6"/>
      <c r="I456" s="6"/>
      <c r="J456" s="6"/>
      <c r="K456" s="6"/>
      <c r="L456" s="6"/>
      <c r="M456" s="6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ht="24" customHeight="1">
      <c r="A457" s="10" t="s">
        <v>172</v>
      </c>
      <c r="B457" s="71">
        <v>3.7860845276373712E-3</v>
      </c>
      <c r="C457" s="10">
        <v>180</v>
      </c>
      <c r="D457" s="72">
        <v>0.5</v>
      </c>
      <c r="E457" s="73">
        <f t="shared" si="79"/>
        <v>0.34074760748736338</v>
      </c>
      <c r="F457" s="74">
        <f t="shared" si="82"/>
        <v>0.69041095890410964</v>
      </c>
      <c r="G457" s="73">
        <f t="shared" si="80"/>
        <v>0.47051176485926344</v>
      </c>
      <c r="H457" s="6"/>
      <c r="I457" s="6"/>
      <c r="J457" s="6"/>
      <c r="K457" s="6"/>
      <c r="L457" s="6"/>
      <c r="M457" s="6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ht="24" customHeight="1">
      <c r="A458" s="10" t="s">
        <v>173</v>
      </c>
      <c r="B458" s="71">
        <v>3.1015589449665264E-4</v>
      </c>
      <c r="C458" s="10">
        <v>6</v>
      </c>
      <c r="D458" s="72">
        <v>1</v>
      </c>
      <c r="E458" s="73">
        <f t="shared" si="79"/>
        <v>1.8609353669799158E-3</v>
      </c>
      <c r="F458" s="74">
        <v>1</v>
      </c>
      <c r="G458" s="73">
        <f t="shared" si="80"/>
        <v>1.8609353669799158E-3</v>
      </c>
      <c r="H458" s="6"/>
      <c r="I458" s="6"/>
      <c r="J458" s="6"/>
      <c r="K458" s="6"/>
      <c r="L458" s="6"/>
      <c r="M458" s="6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ht="24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ht="24" customHeight="1">
      <c r="A460" s="257" t="s">
        <v>174</v>
      </c>
      <c r="B460" s="251"/>
      <c r="C460" s="251"/>
      <c r="D460" s="250"/>
      <c r="E460" s="6"/>
      <c r="F460" s="6"/>
      <c r="G460" s="6"/>
      <c r="H460" s="6"/>
      <c r="I460" s="6"/>
      <c r="J460" s="6"/>
      <c r="K460" s="6"/>
      <c r="L460" s="6"/>
      <c r="M460" s="6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ht="24" customHeight="1">
      <c r="A461" s="297" t="s">
        <v>175</v>
      </c>
      <c r="B461" s="257" t="s">
        <v>176</v>
      </c>
      <c r="C461" s="251"/>
      <c r="D461" s="250"/>
      <c r="E461" s="6"/>
      <c r="F461" s="6"/>
      <c r="G461" s="6"/>
      <c r="H461" s="6"/>
      <c r="I461" s="6"/>
      <c r="J461" s="6"/>
      <c r="K461" s="6"/>
      <c r="L461" s="6"/>
      <c r="M461" s="6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ht="24" customHeight="1">
      <c r="A462" s="283"/>
      <c r="B462" s="45" t="s">
        <v>177</v>
      </c>
      <c r="C462" s="45" t="s">
        <v>178</v>
      </c>
      <c r="D462" s="45" t="s">
        <v>179</v>
      </c>
      <c r="E462" s="6"/>
      <c r="F462" s="6"/>
      <c r="G462" s="6"/>
      <c r="H462" s="6"/>
      <c r="I462" s="6"/>
      <c r="J462" s="6"/>
      <c r="K462" s="6"/>
      <c r="L462" s="6"/>
      <c r="M462" s="6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ht="24" customHeight="1">
      <c r="A463" s="10" t="s">
        <v>162</v>
      </c>
      <c r="B463" s="71">
        <f t="shared" ref="B463:B474" si="83">E447</f>
        <v>15</v>
      </c>
      <c r="C463" s="71">
        <f t="shared" ref="C463:C474" si="84">E447</f>
        <v>15</v>
      </c>
      <c r="D463" s="71">
        <f t="shared" ref="D463:D474" si="85">G447</f>
        <v>20.712328767123289</v>
      </c>
      <c r="E463" s="6"/>
      <c r="F463" s="6"/>
      <c r="G463" s="6"/>
      <c r="H463" s="6"/>
      <c r="I463" s="6"/>
      <c r="J463" s="6"/>
      <c r="K463" s="6"/>
      <c r="L463" s="6"/>
      <c r="M463" s="6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ht="26.25" customHeight="1">
      <c r="A464" s="10" t="s">
        <v>163</v>
      </c>
      <c r="B464" s="71">
        <f t="shared" si="83"/>
        <v>1</v>
      </c>
      <c r="C464" s="71">
        <f t="shared" si="84"/>
        <v>1</v>
      </c>
      <c r="D464" s="71">
        <f t="shared" si="85"/>
        <v>1</v>
      </c>
      <c r="E464" s="6"/>
      <c r="F464" s="6"/>
      <c r="G464" s="6"/>
      <c r="H464" s="6"/>
      <c r="I464" s="6"/>
      <c r="J464" s="6"/>
      <c r="K464" s="6"/>
      <c r="L464" s="6"/>
      <c r="M464" s="6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ht="24" customHeight="1">
      <c r="A465" s="10" t="s">
        <v>164</v>
      </c>
      <c r="B465" s="71">
        <f t="shared" si="83"/>
        <v>1.2311686499997643</v>
      </c>
      <c r="C465" s="71">
        <f t="shared" si="84"/>
        <v>1.2311686499997643</v>
      </c>
      <c r="D465" s="71">
        <f t="shared" si="85"/>
        <v>1.7000246564380308</v>
      </c>
      <c r="E465" s="6"/>
      <c r="F465" s="6"/>
      <c r="G465" s="6"/>
      <c r="H465" s="6"/>
      <c r="I465" s="6"/>
      <c r="J465" s="6"/>
      <c r="K465" s="6"/>
      <c r="L465" s="6"/>
      <c r="M465" s="6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ht="24" customHeight="1">
      <c r="A466" s="10" t="s">
        <v>165</v>
      </c>
      <c r="B466" s="71">
        <f t="shared" si="83"/>
        <v>2.5</v>
      </c>
      <c r="C466" s="71">
        <f t="shared" si="84"/>
        <v>2.5</v>
      </c>
      <c r="D466" s="71">
        <f t="shared" si="85"/>
        <v>3.4520547945205484</v>
      </c>
      <c r="E466" s="6"/>
      <c r="F466" s="6"/>
      <c r="G466" s="6"/>
      <c r="H466" s="6"/>
      <c r="I466" s="6"/>
      <c r="J466" s="6"/>
      <c r="K466" s="6"/>
      <c r="L466" s="6"/>
      <c r="M466" s="6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ht="24" customHeight="1">
      <c r="A467" s="10" t="s">
        <v>166</v>
      </c>
      <c r="B467" s="71">
        <f t="shared" si="83"/>
        <v>0.30625782189659129</v>
      </c>
      <c r="C467" s="71">
        <f t="shared" si="84"/>
        <v>0.30625782189659129</v>
      </c>
      <c r="D467" s="71">
        <f t="shared" si="85"/>
        <v>0.30625782189659129</v>
      </c>
      <c r="E467" s="6"/>
      <c r="F467" s="6"/>
      <c r="G467" s="6"/>
      <c r="H467" s="6"/>
      <c r="I467" s="6"/>
      <c r="J467" s="6"/>
      <c r="K467" s="6"/>
      <c r="L467" s="6"/>
      <c r="M467" s="6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ht="24" customHeight="1">
      <c r="A468" s="10" t="s">
        <v>167</v>
      </c>
      <c r="B468" s="71">
        <f t="shared" si="83"/>
        <v>3.0054671482963976E-2</v>
      </c>
      <c r="C468" s="71">
        <f t="shared" si="84"/>
        <v>3.0054671482963976E-2</v>
      </c>
      <c r="D468" s="71">
        <f t="shared" si="85"/>
        <v>4.1500149116202312E-2</v>
      </c>
      <c r="E468" s="6"/>
      <c r="F468" s="6"/>
      <c r="G468" s="6"/>
      <c r="H468" s="6"/>
      <c r="I468" s="6"/>
      <c r="J468" s="6"/>
      <c r="K468" s="6"/>
      <c r="L468" s="6"/>
      <c r="M468" s="6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ht="24" customHeight="1">
      <c r="A469" s="10" t="s">
        <v>168</v>
      </c>
      <c r="B469" s="71">
        <f t="shared" si="83"/>
        <v>2.4439195381231675E-2</v>
      </c>
      <c r="C469" s="71">
        <f t="shared" si="84"/>
        <v>2.4439195381231675E-2</v>
      </c>
      <c r="D469" s="71">
        <f t="shared" si="85"/>
        <v>4.887839076246335E-2</v>
      </c>
      <c r="E469" s="6"/>
      <c r="F469" s="6"/>
      <c r="G469" s="6"/>
      <c r="H469" s="6"/>
      <c r="I469" s="6"/>
      <c r="J469" s="6"/>
      <c r="K469" s="6"/>
      <c r="L469" s="6"/>
      <c r="M469" s="6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ht="24" customHeight="1">
      <c r="A470" s="10" t="s">
        <v>169</v>
      </c>
      <c r="B470" s="71">
        <f t="shared" si="83"/>
        <v>0.02</v>
      </c>
      <c r="C470" s="71">
        <f t="shared" si="84"/>
        <v>0.02</v>
      </c>
      <c r="D470" s="71">
        <f t="shared" si="85"/>
        <v>0.02</v>
      </c>
      <c r="E470" s="6"/>
      <c r="F470" s="6"/>
      <c r="G470" s="6"/>
      <c r="H470" s="6"/>
      <c r="I470" s="6"/>
      <c r="J470" s="6"/>
      <c r="K470" s="6"/>
      <c r="L470" s="6"/>
      <c r="M470" s="6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ht="24" customHeight="1">
      <c r="A471" s="10" t="s">
        <v>170</v>
      </c>
      <c r="B471" s="71">
        <f t="shared" si="83"/>
        <v>4.0000000000000001E-3</v>
      </c>
      <c r="C471" s="71">
        <f t="shared" si="84"/>
        <v>4.0000000000000001E-3</v>
      </c>
      <c r="D471" s="71">
        <f t="shared" si="85"/>
        <v>4.0000000000000001E-3</v>
      </c>
      <c r="E471" s="6"/>
      <c r="F471" s="6"/>
      <c r="G471" s="6"/>
      <c r="H471" s="6"/>
      <c r="I471" s="6"/>
      <c r="J471" s="6"/>
      <c r="K471" s="6"/>
      <c r="L471" s="6"/>
      <c r="M471" s="6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ht="24" customHeight="1">
      <c r="A472" s="10" t="s">
        <v>171</v>
      </c>
      <c r="B472" s="71">
        <f t="shared" si="83"/>
        <v>0.41972102743538686</v>
      </c>
      <c r="C472" s="71">
        <f t="shared" si="84"/>
        <v>0.41972102743538686</v>
      </c>
      <c r="D472" s="71">
        <f t="shared" si="85"/>
        <v>0.57955999404776715</v>
      </c>
      <c r="E472" s="6"/>
      <c r="F472" s="6"/>
      <c r="G472" s="6"/>
      <c r="H472" s="6"/>
      <c r="I472" s="6"/>
      <c r="J472" s="6"/>
      <c r="K472" s="6"/>
      <c r="L472" s="6"/>
      <c r="M472" s="6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ht="24" customHeight="1">
      <c r="A473" s="10" t="s">
        <v>172</v>
      </c>
      <c r="B473" s="71">
        <f t="shared" si="83"/>
        <v>0.34074760748736338</v>
      </c>
      <c r="C473" s="71">
        <f t="shared" si="84"/>
        <v>0.34074760748736338</v>
      </c>
      <c r="D473" s="71">
        <f t="shared" si="85"/>
        <v>0.47051176485926344</v>
      </c>
      <c r="E473" s="6"/>
      <c r="F473" s="6"/>
      <c r="G473" s="6"/>
      <c r="H473" s="6"/>
      <c r="I473" s="6"/>
      <c r="J473" s="6"/>
      <c r="K473" s="6"/>
      <c r="L473" s="6"/>
      <c r="M473" s="6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ht="24" customHeight="1">
      <c r="A474" s="10" t="s">
        <v>173</v>
      </c>
      <c r="B474" s="71">
        <f t="shared" si="83"/>
        <v>1.8609353669799158E-3</v>
      </c>
      <c r="C474" s="71">
        <f t="shared" si="84"/>
        <v>1.8609353669799158E-3</v>
      </c>
      <c r="D474" s="71">
        <f t="shared" si="85"/>
        <v>1.8609353669799158E-3</v>
      </c>
      <c r="E474" s="6"/>
      <c r="F474" s="6"/>
      <c r="G474" s="6"/>
      <c r="H474" s="6"/>
      <c r="I474" s="6"/>
      <c r="J474" s="6"/>
      <c r="K474" s="6"/>
      <c r="L474" s="6"/>
      <c r="M474" s="6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ht="24" customHeight="1">
      <c r="A475" s="45" t="s">
        <v>180</v>
      </c>
      <c r="B475" s="75">
        <f t="shared" ref="B475:D475" si="86">SUM(B463:B474)</f>
        <v>20.878249909050279</v>
      </c>
      <c r="C475" s="75">
        <f t="shared" si="86"/>
        <v>20.878249909050279</v>
      </c>
      <c r="D475" s="75">
        <f t="shared" si="86"/>
        <v>28.33697727413114</v>
      </c>
      <c r="E475" s="6"/>
      <c r="F475" s="6"/>
      <c r="G475" s="6"/>
      <c r="H475" s="6"/>
      <c r="I475" s="6"/>
      <c r="J475" s="6"/>
      <c r="K475" s="6"/>
      <c r="L475" s="6"/>
      <c r="M475" s="6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ht="24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ht="24" customHeight="1">
      <c r="A477" s="254" t="s">
        <v>181</v>
      </c>
      <c r="B477" s="253"/>
      <c r="C477" s="253"/>
      <c r="D477" s="253"/>
      <c r="E477" s="253"/>
      <c r="F477" s="253"/>
      <c r="G477" s="253"/>
      <c r="H477" s="253"/>
      <c r="I477" s="6"/>
      <c r="J477" s="6"/>
      <c r="K477" s="6"/>
      <c r="L477" s="6"/>
      <c r="M477" s="6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ht="24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ht="24" customHeight="1">
      <c r="A479" s="255" t="s">
        <v>182</v>
      </c>
      <c r="B479" s="251"/>
      <c r="C479" s="251"/>
      <c r="D479" s="250"/>
      <c r="E479" s="6"/>
      <c r="F479" s="6"/>
      <c r="G479" s="6"/>
      <c r="H479" s="6"/>
      <c r="I479" s="6"/>
      <c r="J479" s="6"/>
      <c r="K479" s="6"/>
      <c r="L479" s="6"/>
      <c r="M479" s="6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ht="24" customHeight="1">
      <c r="A480" s="39" t="s">
        <v>37</v>
      </c>
      <c r="B480" s="39" t="s">
        <v>38</v>
      </c>
      <c r="C480" s="39" t="s">
        <v>183</v>
      </c>
      <c r="D480" s="39" t="s">
        <v>184</v>
      </c>
      <c r="E480" s="6"/>
      <c r="F480" s="6"/>
      <c r="G480" s="6"/>
      <c r="H480" s="6"/>
      <c r="I480" s="6"/>
      <c r="J480" s="6"/>
      <c r="K480" s="6"/>
      <c r="L480" s="6"/>
      <c r="M480" s="6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ht="24" customHeight="1">
      <c r="A481" s="8" t="s">
        <v>66</v>
      </c>
      <c r="B481" s="28">
        <f t="shared" ref="B481:B489" si="87">G63+E304+E431</f>
        <v>0</v>
      </c>
      <c r="C481" s="57">
        <v>30</v>
      </c>
      <c r="D481" s="41">
        <f t="shared" ref="D481:D489" si="88">B481/C481</f>
        <v>0</v>
      </c>
      <c r="E481" s="6"/>
      <c r="F481" s="6"/>
      <c r="G481" s="6"/>
      <c r="H481" s="6"/>
      <c r="I481" s="6"/>
      <c r="J481" s="6"/>
      <c r="K481" s="6"/>
      <c r="L481" s="6"/>
      <c r="M481" s="6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ht="24" customHeight="1">
      <c r="A482" s="8" t="s">
        <v>67</v>
      </c>
      <c r="B482" s="28">
        <f t="shared" si="87"/>
        <v>0</v>
      </c>
      <c r="C482" s="57">
        <v>30</v>
      </c>
      <c r="D482" s="41">
        <f t="shared" si="88"/>
        <v>0</v>
      </c>
      <c r="E482" s="6"/>
      <c r="F482" s="6"/>
      <c r="G482" s="6"/>
      <c r="H482" s="6"/>
      <c r="I482" s="6"/>
      <c r="J482" s="6"/>
      <c r="K482" s="6"/>
      <c r="L482" s="6"/>
      <c r="M482" s="6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ht="24" customHeight="1">
      <c r="A483" s="8" t="s">
        <v>31</v>
      </c>
      <c r="B483" s="28">
        <f t="shared" si="87"/>
        <v>0</v>
      </c>
      <c r="C483" s="57">
        <v>30</v>
      </c>
      <c r="D483" s="41">
        <f t="shared" si="88"/>
        <v>0</v>
      </c>
      <c r="E483" s="6"/>
      <c r="F483" s="6"/>
      <c r="G483" s="6"/>
      <c r="H483" s="6"/>
      <c r="I483" s="6"/>
      <c r="J483" s="6"/>
      <c r="K483" s="6"/>
      <c r="L483" s="6"/>
      <c r="M483" s="6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ht="24" customHeight="1">
      <c r="A484" s="10" t="s">
        <v>32</v>
      </c>
      <c r="B484" s="28">
        <f t="shared" si="87"/>
        <v>0</v>
      </c>
      <c r="C484" s="57">
        <v>30</v>
      </c>
      <c r="D484" s="41">
        <f t="shared" si="88"/>
        <v>0</v>
      </c>
      <c r="E484" s="6"/>
      <c r="F484" s="6"/>
      <c r="G484" s="6"/>
      <c r="H484" s="6"/>
      <c r="I484" s="6"/>
      <c r="J484" s="6"/>
      <c r="K484" s="6"/>
      <c r="L484" s="6"/>
      <c r="M484" s="6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ht="24" customHeight="1">
      <c r="A485" s="8" t="s">
        <v>17</v>
      </c>
      <c r="B485" s="28">
        <f t="shared" si="87"/>
        <v>0</v>
      </c>
      <c r="C485" s="57">
        <v>30</v>
      </c>
      <c r="D485" s="41">
        <f t="shared" si="88"/>
        <v>0</v>
      </c>
      <c r="E485" s="6"/>
      <c r="F485" s="6"/>
      <c r="G485" s="6"/>
      <c r="H485" s="6"/>
      <c r="I485" s="6"/>
      <c r="J485" s="6"/>
      <c r="K485" s="6"/>
      <c r="L485" s="6"/>
      <c r="M485" s="6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ht="24" customHeight="1">
      <c r="A486" s="8" t="s">
        <v>19</v>
      </c>
      <c r="B486" s="28">
        <f t="shared" si="87"/>
        <v>0</v>
      </c>
      <c r="C486" s="57">
        <v>30</v>
      </c>
      <c r="D486" s="41">
        <f t="shared" si="88"/>
        <v>0</v>
      </c>
      <c r="E486" s="6"/>
      <c r="F486" s="6"/>
      <c r="G486" s="6"/>
      <c r="H486" s="6"/>
      <c r="I486" s="6"/>
      <c r="J486" s="6"/>
      <c r="K486" s="6"/>
      <c r="L486" s="6"/>
      <c r="M486" s="6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ht="24" customHeight="1">
      <c r="A487" s="8" t="s">
        <v>33</v>
      </c>
      <c r="B487" s="28">
        <f t="shared" si="87"/>
        <v>0</v>
      </c>
      <c r="C487" s="57">
        <v>30</v>
      </c>
      <c r="D487" s="41">
        <f t="shared" si="88"/>
        <v>0</v>
      </c>
      <c r="E487" s="6"/>
      <c r="F487" s="6"/>
      <c r="G487" s="6"/>
      <c r="H487" s="6"/>
      <c r="I487" s="6"/>
      <c r="J487" s="6"/>
      <c r="K487" s="6"/>
      <c r="L487" s="6"/>
      <c r="M487" s="6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ht="24" customHeight="1">
      <c r="A488" s="8" t="s">
        <v>34</v>
      </c>
      <c r="B488" s="28">
        <f t="shared" si="87"/>
        <v>0</v>
      </c>
      <c r="C488" s="57">
        <v>30</v>
      </c>
      <c r="D488" s="41">
        <f t="shared" si="88"/>
        <v>0</v>
      </c>
      <c r="E488" s="6"/>
      <c r="F488" s="6"/>
      <c r="G488" s="6"/>
      <c r="H488" s="6"/>
      <c r="I488" s="6"/>
      <c r="J488" s="6"/>
      <c r="K488" s="6"/>
      <c r="L488" s="6"/>
      <c r="M488" s="6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ht="24" customHeight="1">
      <c r="A489" s="8" t="s">
        <v>371</v>
      </c>
      <c r="B489" s="28">
        <f t="shared" si="87"/>
        <v>0</v>
      </c>
      <c r="C489" s="57">
        <v>30</v>
      </c>
      <c r="D489" s="41">
        <f t="shared" si="88"/>
        <v>0</v>
      </c>
      <c r="E489" s="6"/>
      <c r="F489" s="6"/>
      <c r="G489" s="6"/>
      <c r="H489" s="6"/>
      <c r="I489" s="6"/>
      <c r="J489" s="6"/>
      <c r="K489" s="6"/>
      <c r="L489" s="6"/>
      <c r="M489" s="6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ht="24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ht="24" customHeight="1">
      <c r="A491" s="257" t="s">
        <v>181</v>
      </c>
      <c r="B491" s="251"/>
      <c r="C491" s="251"/>
      <c r="D491" s="251"/>
      <c r="E491" s="250"/>
      <c r="F491" s="6"/>
      <c r="G491" s="6"/>
      <c r="H491" s="6"/>
      <c r="I491" s="6"/>
      <c r="J491" s="6"/>
      <c r="K491" s="6"/>
      <c r="L491" s="6"/>
      <c r="M491" s="6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ht="30.75" customHeight="1">
      <c r="A492" s="39" t="s">
        <v>37</v>
      </c>
      <c r="B492" s="39" t="s">
        <v>184</v>
      </c>
      <c r="C492" s="45" t="s">
        <v>185</v>
      </c>
      <c r="D492" s="39" t="s">
        <v>186</v>
      </c>
      <c r="E492" s="45" t="s">
        <v>187</v>
      </c>
      <c r="F492" s="6"/>
      <c r="G492" s="6"/>
      <c r="H492" s="6"/>
      <c r="I492" s="6"/>
      <c r="J492" s="6"/>
      <c r="K492" s="6"/>
      <c r="L492" s="6"/>
      <c r="M492" s="6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ht="24" customHeight="1">
      <c r="A493" s="8" t="s">
        <v>66</v>
      </c>
      <c r="B493" s="28">
        <f t="shared" ref="B493:B501" si="89">D481</f>
        <v>0</v>
      </c>
      <c r="C493" s="76">
        <f>B475</f>
        <v>20.878249909050279</v>
      </c>
      <c r="D493" s="28">
        <f t="shared" ref="D493:D501" si="90">B493*C493</f>
        <v>0</v>
      </c>
      <c r="E493" s="41">
        <f t="shared" ref="E493:E501" si="91">D493/12</f>
        <v>0</v>
      </c>
      <c r="F493" s="6"/>
      <c r="G493" s="6"/>
      <c r="H493" s="6"/>
      <c r="I493" s="6"/>
      <c r="J493" s="6"/>
      <c r="K493" s="6"/>
      <c r="L493" s="6"/>
      <c r="M493" s="6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ht="24" customHeight="1">
      <c r="A494" s="8" t="s">
        <v>67</v>
      </c>
      <c r="B494" s="28">
        <f t="shared" si="89"/>
        <v>0</v>
      </c>
      <c r="C494" s="76">
        <f>C475</f>
        <v>20.878249909050279</v>
      </c>
      <c r="D494" s="28">
        <f t="shared" si="90"/>
        <v>0</v>
      </c>
      <c r="E494" s="41">
        <f t="shared" si="91"/>
        <v>0</v>
      </c>
      <c r="F494" s="6"/>
      <c r="G494" s="6"/>
      <c r="H494" s="6"/>
      <c r="I494" s="6"/>
      <c r="J494" s="6"/>
      <c r="K494" s="6"/>
      <c r="L494" s="6"/>
      <c r="M494" s="6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ht="24" customHeight="1">
      <c r="A495" s="8" t="s">
        <v>31</v>
      </c>
      <c r="B495" s="28">
        <f t="shared" si="89"/>
        <v>0</v>
      </c>
      <c r="C495" s="76">
        <f>D475</f>
        <v>28.33697727413114</v>
      </c>
      <c r="D495" s="28">
        <f t="shared" si="90"/>
        <v>0</v>
      </c>
      <c r="E495" s="41">
        <f t="shared" si="91"/>
        <v>0</v>
      </c>
      <c r="F495" s="6"/>
      <c r="G495" s="6"/>
      <c r="H495" s="6"/>
      <c r="I495" s="6"/>
      <c r="J495" s="6"/>
      <c r="K495" s="6"/>
      <c r="L495" s="6"/>
      <c r="M495" s="6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ht="24" customHeight="1">
      <c r="A496" s="10" t="s">
        <v>32</v>
      </c>
      <c r="B496" s="28">
        <f t="shared" si="89"/>
        <v>0</v>
      </c>
      <c r="C496" s="76">
        <f>D475</f>
        <v>28.33697727413114</v>
      </c>
      <c r="D496" s="28">
        <f t="shared" si="90"/>
        <v>0</v>
      </c>
      <c r="E496" s="41">
        <f t="shared" si="91"/>
        <v>0</v>
      </c>
      <c r="F496" s="6"/>
      <c r="G496" s="6"/>
      <c r="H496" s="6"/>
      <c r="I496" s="6"/>
      <c r="J496" s="6"/>
      <c r="K496" s="6"/>
      <c r="L496" s="6"/>
      <c r="M496" s="6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ht="24" customHeight="1">
      <c r="A497" s="8" t="s">
        <v>17</v>
      </c>
      <c r="B497" s="28">
        <f t="shared" si="89"/>
        <v>0</v>
      </c>
      <c r="C497" s="76">
        <f>D475</f>
        <v>28.33697727413114</v>
      </c>
      <c r="D497" s="28">
        <f t="shared" si="90"/>
        <v>0</v>
      </c>
      <c r="E497" s="41">
        <f t="shared" si="91"/>
        <v>0</v>
      </c>
      <c r="F497" s="6"/>
      <c r="G497" s="6"/>
      <c r="H497" s="6"/>
      <c r="I497" s="6"/>
      <c r="J497" s="6"/>
      <c r="K497" s="6"/>
      <c r="L497" s="6"/>
      <c r="M497" s="6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ht="24" customHeight="1">
      <c r="A498" s="8" t="s">
        <v>19</v>
      </c>
      <c r="B498" s="28">
        <f t="shared" si="89"/>
        <v>0</v>
      </c>
      <c r="C498" s="76">
        <f>D475</f>
        <v>28.33697727413114</v>
      </c>
      <c r="D498" s="28">
        <f t="shared" si="90"/>
        <v>0</v>
      </c>
      <c r="E498" s="41">
        <f t="shared" si="91"/>
        <v>0</v>
      </c>
      <c r="F498" s="6"/>
      <c r="G498" s="6"/>
      <c r="H498" s="6"/>
      <c r="I498" s="6"/>
      <c r="J498" s="6"/>
      <c r="K498" s="6"/>
      <c r="L498" s="6"/>
      <c r="M498" s="6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ht="24" customHeight="1">
      <c r="A499" s="8" t="s">
        <v>33</v>
      </c>
      <c r="B499" s="28">
        <f t="shared" si="89"/>
        <v>0</v>
      </c>
      <c r="C499" s="76">
        <f>D475</f>
        <v>28.33697727413114</v>
      </c>
      <c r="D499" s="28">
        <f t="shared" si="90"/>
        <v>0</v>
      </c>
      <c r="E499" s="41">
        <f t="shared" si="91"/>
        <v>0</v>
      </c>
      <c r="F499" s="6"/>
      <c r="G499" s="6"/>
      <c r="H499" s="6"/>
      <c r="I499" s="6"/>
      <c r="J499" s="6"/>
      <c r="K499" s="6"/>
      <c r="L499" s="6"/>
      <c r="M499" s="6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ht="24" customHeight="1">
      <c r="A500" s="8" t="s">
        <v>34</v>
      </c>
      <c r="B500" s="28">
        <f t="shared" si="89"/>
        <v>0</v>
      </c>
      <c r="C500" s="76">
        <f>D475</f>
        <v>28.33697727413114</v>
      </c>
      <c r="D500" s="28">
        <f t="shared" si="90"/>
        <v>0</v>
      </c>
      <c r="E500" s="41">
        <f t="shared" si="91"/>
        <v>0</v>
      </c>
      <c r="F500" s="6"/>
      <c r="G500" s="6"/>
      <c r="H500" s="6"/>
      <c r="I500" s="6"/>
      <c r="J500" s="6"/>
      <c r="K500" s="6"/>
      <c r="L500" s="6"/>
      <c r="M500" s="6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ht="24" customHeight="1">
      <c r="A501" s="8" t="s">
        <v>371</v>
      </c>
      <c r="B501" s="28">
        <f t="shared" si="89"/>
        <v>0</v>
      </c>
      <c r="C501" s="76">
        <f>D475</f>
        <v>28.33697727413114</v>
      </c>
      <c r="D501" s="28">
        <f t="shared" si="90"/>
        <v>0</v>
      </c>
      <c r="E501" s="41">
        <f t="shared" si="91"/>
        <v>0</v>
      </c>
      <c r="F501" s="6"/>
      <c r="G501" s="6"/>
      <c r="H501" s="6"/>
      <c r="I501" s="6"/>
      <c r="J501" s="6"/>
      <c r="K501" s="6"/>
      <c r="L501" s="6"/>
      <c r="M501" s="6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ht="24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ht="24" customHeight="1">
      <c r="A503" s="254" t="s">
        <v>188</v>
      </c>
      <c r="B503" s="253"/>
      <c r="C503" s="253"/>
      <c r="D503" s="253"/>
      <c r="E503" s="253"/>
      <c r="F503" s="253"/>
      <c r="G503" s="253"/>
      <c r="H503" s="253"/>
      <c r="I503" s="6"/>
      <c r="J503" s="6"/>
      <c r="K503" s="6"/>
      <c r="L503" s="6"/>
      <c r="M503" s="6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ht="24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ht="24" customHeight="1">
      <c r="A505" s="255" t="s">
        <v>189</v>
      </c>
      <c r="B505" s="251"/>
      <c r="C505" s="251"/>
      <c r="D505" s="250"/>
      <c r="E505" s="6"/>
      <c r="F505" s="6"/>
      <c r="G505" s="6"/>
      <c r="H505" s="6"/>
      <c r="I505" s="6"/>
      <c r="J505" s="6"/>
      <c r="K505" s="6"/>
      <c r="L505" s="6"/>
      <c r="M505" s="6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ht="22.5" customHeight="1">
      <c r="A506" s="39" t="s">
        <v>37</v>
      </c>
      <c r="B506" s="39" t="s">
        <v>38</v>
      </c>
      <c r="C506" s="39" t="s">
        <v>190</v>
      </c>
      <c r="D506" s="39" t="s">
        <v>45</v>
      </c>
      <c r="E506" s="6"/>
      <c r="F506" s="6"/>
      <c r="G506" s="6"/>
      <c r="H506" s="6"/>
      <c r="I506" s="6"/>
      <c r="J506" s="6"/>
      <c r="K506" s="6"/>
      <c r="L506" s="6"/>
      <c r="M506" s="6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ht="22.5" customHeight="1">
      <c r="A507" s="8" t="s">
        <v>66</v>
      </c>
      <c r="B507" s="28">
        <f t="shared" ref="B507:B515" si="92">B481</f>
        <v>0</v>
      </c>
      <c r="C507" s="8">
        <v>192</v>
      </c>
      <c r="D507" s="41">
        <f t="shared" ref="D507:D515" si="93">B507/C507</f>
        <v>0</v>
      </c>
      <c r="E507" s="6"/>
      <c r="F507" s="6"/>
      <c r="G507" s="6"/>
      <c r="H507" s="6"/>
      <c r="I507" s="6"/>
      <c r="J507" s="6"/>
      <c r="K507" s="6"/>
      <c r="L507" s="6"/>
      <c r="M507" s="6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ht="22.5" customHeight="1">
      <c r="A508" s="8" t="s">
        <v>67</v>
      </c>
      <c r="B508" s="28">
        <f t="shared" si="92"/>
        <v>0</v>
      </c>
      <c r="C508" s="8">
        <v>192</v>
      </c>
      <c r="D508" s="41">
        <f t="shared" si="93"/>
        <v>0</v>
      </c>
      <c r="E508" s="6"/>
      <c r="F508" s="6"/>
      <c r="G508" s="6"/>
      <c r="H508" s="6"/>
      <c r="I508" s="6"/>
      <c r="J508" s="6"/>
      <c r="K508" s="6"/>
      <c r="L508" s="6"/>
      <c r="M508" s="6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ht="22.5" customHeight="1">
      <c r="A509" s="8" t="s">
        <v>31</v>
      </c>
      <c r="B509" s="28">
        <f t="shared" si="92"/>
        <v>0</v>
      </c>
      <c r="C509" s="8">
        <v>220</v>
      </c>
      <c r="D509" s="41">
        <f t="shared" si="93"/>
        <v>0</v>
      </c>
      <c r="E509" s="6"/>
      <c r="F509" s="6"/>
      <c r="G509" s="6"/>
      <c r="H509" s="6"/>
      <c r="I509" s="6"/>
      <c r="J509" s="6"/>
      <c r="K509" s="6"/>
      <c r="L509" s="6"/>
      <c r="M509" s="6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ht="22.5" customHeight="1">
      <c r="A510" s="10" t="s">
        <v>32</v>
      </c>
      <c r="B510" s="28">
        <f t="shared" si="92"/>
        <v>0</v>
      </c>
      <c r="C510" s="8">
        <v>220</v>
      </c>
      <c r="D510" s="41">
        <f t="shared" si="93"/>
        <v>0</v>
      </c>
      <c r="E510" s="6"/>
      <c r="F510" s="6"/>
      <c r="G510" s="6"/>
      <c r="H510" s="6"/>
      <c r="I510" s="6"/>
      <c r="J510" s="6"/>
      <c r="K510" s="6"/>
      <c r="L510" s="6"/>
      <c r="M510" s="6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ht="22.5" customHeight="1">
      <c r="A511" s="8" t="s">
        <v>17</v>
      </c>
      <c r="B511" s="28">
        <f t="shared" si="92"/>
        <v>0</v>
      </c>
      <c r="C511" s="8">
        <v>220</v>
      </c>
      <c r="D511" s="41">
        <f t="shared" si="93"/>
        <v>0</v>
      </c>
      <c r="E511" s="6"/>
      <c r="F511" s="6"/>
      <c r="G511" s="6"/>
      <c r="H511" s="6"/>
      <c r="I511" s="6"/>
      <c r="J511" s="6"/>
      <c r="K511" s="6"/>
      <c r="L511" s="6"/>
      <c r="M511" s="6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ht="22.5" customHeight="1">
      <c r="A512" s="8" t="s">
        <v>19</v>
      </c>
      <c r="B512" s="28">
        <f t="shared" si="92"/>
        <v>0</v>
      </c>
      <c r="C512" s="8">
        <v>220</v>
      </c>
      <c r="D512" s="41">
        <f t="shared" si="93"/>
        <v>0</v>
      </c>
      <c r="E512" s="6"/>
      <c r="F512" s="6"/>
      <c r="G512" s="6"/>
      <c r="H512" s="6"/>
      <c r="I512" s="6"/>
      <c r="J512" s="6"/>
      <c r="K512" s="6"/>
      <c r="L512" s="6"/>
      <c r="M512" s="6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ht="22.5" customHeight="1">
      <c r="A513" s="8" t="s">
        <v>33</v>
      </c>
      <c r="B513" s="28">
        <f t="shared" si="92"/>
        <v>0</v>
      </c>
      <c r="C513" s="8">
        <v>220</v>
      </c>
      <c r="D513" s="41">
        <f t="shared" si="93"/>
        <v>0</v>
      </c>
      <c r="E513" s="6"/>
      <c r="F513" s="6"/>
      <c r="G513" s="6"/>
      <c r="H513" s="6"/>
      <c r="I513" s="6"/>
      <c r="J513" s="6"/>
      <c r="K513" s="6"/>
      <c r="L513" s="6"/>
      <c r="M513" s="6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ht="22.5" customHeight="1">
      <c r="A514" s="8" t="s">
        <v>34</v>
      </c>
      <c r="B514" s="28">
        <f t="shared" si="92"/>
        <v>0</v>
      </c>
      <c r="C514" s="8">
        <v>220</v>
      </c>
      <c r="D514" s="41">
        <f t="shared" si="93"/>
        <v>0</v>
      </c>
      <c r="E514" s="6"/>
      <c r="F514" s="6"/>
      <c r="G514" s="6"/>
      <c r="H514" s="6"/>
      <c r="I514" s="6"/>
      <c r="J514" s="6"/>
      <c r="K514" s="6"/>
      <c r="L514" s="6"/>
      <c r="M514" s="6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ht="22.5" customHeight="1">
      <c r="A515" s="8" t="s">
        <v>371</v>
      </c>
      <c r="B515" s="28">
        <f t="shared" si="92"/>
        <v>0</v>
      </c>
      <c r="C515" s="8">
        <v>220</v>
      </c>
      <c r="D515" s="41">
        <f t="shared" si="93"/>
        <v>0</v>
      </c>
      <c r="E515" s="6"/>
      <c r="F515" s="6"/>
      <c r="G515" s="6"/>
      <c r="H515" s="6"/>
      <c r="I515" s="6"/>
      <c r="J515" s="6"/>
      <c r="K515" s="6"/>
      <c r="L515" s="6"/>
      <c r="M515" s="6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ht="24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ht="24" customHeight="1">
      <c r="A517" s="255" t="s">
        <v>188</v>
      </c>
      <c r="B517" s="298"/>
      <c r="C517" s="298"/>
      <c r="D517" s="299"/>
      <c r="E517" s="6"/>
      <c r="F517" s="6"/>
      <c r="G517" s="6"/>
      <c r="H517" s="6"/>
      <c r="I517" s="6"/>
      <c r="J517" s="6"/>
      <c r="K517" s="6"/>
      <c r="L517" s="6"/>
      <c r="M517" s="6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ht="38.25" customHeight="1">
      <c r="A518" s="39" t="s">
        <v>37</v>
      </c>
      <c r="B518" s="39" t="s">
        <v>191</v>
      </c>
      <c r="C518" s="45" t="s">
        <v>192</v>
      </c>
      <c r="D518" s="39" t="s">
        <v>45</v>
      </c>
      <c r="E518" s="6"/>
      <c r="F518" s="6"/>
      <c r="G518" s="6"/>
      <c r="H518" s="6"/>
      <c r="I518" s="6"/>
      <c r="J518" s="6"/>
      <c r="K518" s="6"/>
      <c r="L518" s="6"/>
      <c r="M518" s="6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ht="24" customHeight="1">
      <c r="A519" s="8" t="s">
        <v>66</v>
      </c>
      <c r="B519" s="28">
        <f>D507</f>
        <v>0</v>
      </c>
      <c r="C519" s="8">
        <v>15</v>
      </c>
      <c r="D519" s="41">
        <f t="shared" ref="D519:D521" si="94">B519*C519</f>
        <v>0</v>
      </c>
      <c r="E519" s="6"/>
      <c r="F519" s="6"/>
      <c r="G519" s="6"/>
      <c r="H519" s="6"/>
      <c r="I519" s="6"/>
      <c r="J519" s="6"/>
      <c r="K519" s="6"/>
      <c r="L519" s="6"/>
      <c r="M519" s="6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ht="24" customHeight="1">
      <c r="A520" s="8" t="s">
        <v>67</v>
      </c>
      <c r="B520" s="28">
        <f>D508</f>
        <v>0</v>
      </c>
      <c r="C520" s="8">
        <v>15</v>
      </c>
      <c r="D520" s="41">
        <f t="shared" si="94"/>
        <v>0</v>
      </c>
      <c r="E520" s="6"/>
      <c r="F520" s="6"/>
      <c r="G520" s="6"/>
      <c r="H520" s="6"/>
      <c r="I520" s="6"/>
      <c r="J520" s="6"/>
      <c r="K520" s="6"/>
      <c r="L520" s="6"/>
      <c r="M520" s="6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ht="24" hidden="1" customHeight="1">
      <c r="A521" s="35" t="s">
        <v>48</v>
      </c>
      <c r="B521" s="36">
        <v>0</v>
      </c>
      <c r="C521" s="49">
        <v>0</v>
      </c>
      <c r="D521" s="38">
        <f t="shared" si="94"/>
        <v>0</v>
      </c>
      <c r="E521" s="6"/>
      <c r="F521" s="6"/>
      <c r="G521" s="6"/>
      <c r="H521" s="6"/>
      <c r="I521" s="6"/>
      <c r="J521" s="6"/>
      <c r="K521" s="6"/>
      <c r="L521" s="6"/>
      <c r="M521" s="6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ht="24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ht="24" customHeight="1">
      <c r="A523" s="254" t="s">
        <v>153</v>
      </c>
      <c r="B523" s="253"/>
      <c r="C523" s="253"/>
      <c r="D523" s="253"/>
      <c r="E523" s="253"/>
      <c r="F523" s="1"/>
      <c r="G523" s="1"/>
      <c r="H523" s="6"/>
      <c r="I523" s="6"/>
      <c r="J523" s="6"/>
      <c r="K523" s="6"/>
      <c r="L523" s="6"/>
      <c r="M523" s="6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ht="24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ht="24" customHeight="1">
      <c r="A525" s="255" t="s">
        <v>153</v>
      </c>
      <c r="B525" s="298"/>
      <c r="C525" s="298"/>
      <c r="D525" s="299"/>
      <c r="E525" s="6"/>
      <c r="F525" s="6"/>
      <c r="G525" s="6"/>
      <c r="H525" s="6"/>
      <c r="I525" s="6"/>
      <c r="J525" s="6"/>
      <c r="K525" s="6"/>
      <c r="L525" s="6"/>
      <c r="M525" s="6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ht="24" customHeight="1">
      <c r="A526" s="39" t="s">
        <v>37</v>
      </c>
      <c r="B526" s="39" t="s">
        <v>193</v>
      </c>
      <c r="C526" s="39" t="s">
        <v>194</v>
      </c>
      <c r="D526" s="39" t="s">
        <v>65</v>
      </c>
      <c r="E526" s="6"/>
      <c r="F526" s="6"/>
      <c r="G526" s="6"/>
      <c r="H526" s="6"/>
      <c r="I526" s="6"/>
      <c r="J526" s="6"/>
      <c r="K526" s="6"/>
      <c r="L526" s="6"/>
      <c r="M526" s="6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ht="24" customHeight="1">
      <c r="A527" s="8" t="s">
        <v>66</v>
      </c>
      <c r="B527" s="28">
        <f t="shared" ref="B527:B535" si="95">E493</f>
        <v>0</v>
      </c>
      <c r="C527" s="28">
        <f t="shared" ref="C527:C529" si="96">D519</f>
        <v>0</v>
      </c>
      <c r="D527" s="41">
        <f t="shared" ref="D527:D535" si="97">B527+C527</f>
        <v>0</v>
      </c>
      <c r="E527" s="6"/>
      <c r="F527" s="6"/>
      <c r="G527" s="6"/>
      <c r="H527" s="6"/>
      <c r="I527" s="6"/>
      <c r="J527" s="6"/>
      <c r="K527" s="6"/>
      <c r="L527" s="6"/>
      <c r="M527" s="6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ht="24" customHeight="1">
      <c r="A528" s="8" t="s">
        <v>67</v>
      </c>
      <c r="B528" s="28">
        <f t="shared" si="95"/>
        <v>0</v>
      </c>
      <c r="C528" s="28">
        <f t="shared" si="96"/>
        <v>0</v>
      </c>
      <c r="D528" s="41">
        <f t="shared" si="97"/>
        <v>0</v>
      </c>
      <c r="E528" s="6"/>
      <c r="F528" s="6"/>
      <c r="G528" s="6"/>
      <c r="H528" s="6"/>
      <c r="I528" s="6"/>
      <c r="J528" s="6"/>
      <c r="K528" s="6"/>
      <c r="L528" s="6"/>
      <c r="M528" s="6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ht="24" customHeight="1">
      <c r="A529" s="8" t="s">
        <v>31</v>
      </c>
      <c r="B529" s="28">
        <f t="shared" si="95"/>
        <v>0</v>
      </c>
      <c r="C529" s="28">
        <v>0</v>
      </c>
      <c r="D529" s="41">
        <f t="shared" si="97"/>
        <v>0</v>
      </c>
      <c r="E529" s="6"/>
      <c r="F529" s="6"/>
      <c r="G529" s="6"/>
      <c r="H529" s="6"/>
      <c r="I529" s="6"/>
      <c r="J529" s="6"/>
      <c r="K529" s="6"/>
      <c r="L529" s="6"/>
      <c r="M529" s="6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ht="24" customHeight="1">
      <c r="A530" s="10" t="s">
        <v>32</v>
      </c>
      <c r="B530" s="28">
        <f t="shared" si="95"/>
        <v>0</v>
      </c>
      <c r="C530" s="28">
        <v>0</v>
      </c>
      <c r="D530" s="41">
        <f t="shared" si="97"/>
        <v>0</v>
      </c>
      <c r="E530" s="6"/>
      <c r="F530" s="6"/>
      <c r="G530" s="6"/>
      <c r="H530" s="6"/>
      <c r="I530" s="6"/>
      <c r="J530" s="6"/>
      <c r="K530" s="6"/>
      <c r="L530" s="6"/>
      <c r="M530" s="6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ht="24" customHeight="1">
      <c r="A531" s="8" t="s">
        <v>17</v>
      </c>
      <c r="B531" s="28">
        <f t="shared" si="95"/>
        <v>0</v>
      </c>
      <c r="C531" s="28">
        <v>0</v>
      </c>
      <c r="D531" s="41">
        <f t="shared" si="97"/>
        <v>0</v>
      </c>
      <c r="E531" s="6"/>
      <c r="F531" s="6"/>
      <c r="G531" s="6"/>
      <c r="H531" s="6"/>
      <c r="I531" s="6"/>
      <c r="J531" s="6"/>
      <c r="K531" s="6"/>
      <c r="L531" s="6"/>
      <c r="M531" s="6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ht="24" customHeight="1">
      <c r="A532" s="8" t="s">
        <v>19</v>
      </c>
      <c r="B532" s="28">
        <f t="shared" si="95"/>
        <v>0</v>
      </c>
      <c r="C532" s="28">
        <v>0</v>
      </c>
      <c r="D532" s="41">
        <f t="shared" si="97"/>
        <v>0</v>
      </c>
      <c r="E532" s="6"/>
      <c r="F532" s="6"/>
      <c r="G532" s="6"/>
      <c r="H532" s="6"/>
      <c r="I532" s="6"/>
      <c r="J532" s="6"/>
      <c r="K532" s="6"/>
      <c r="L532" s="6"/>
      <c r="M532" s="6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ht="24" customHeight="1">
      <c r="A533" s="8" t="s">
        <v>33</v>
      </c>
      <c r="B533" s="28">
        <f t="shared" si="95"/>
        <v>0</v>
      </c>
      <c r="C533" s="28">
        <v>0</v>
      </c>
      <c r="D533" s="41">
        <f t="shared" si="97"/>
        <v>0</v>
      </c>
      <c r="E533" s="6"/>
      <c r="F533" s="6"/>
      <c r="G533" s="6"/>
      <c r="H533" s="6"/>
      <c r="I533" s="6"/>
      <c r="J533" s="6"/>
      <c r="K533" s="6"/>
      <c r="L533" s="6"/>
      <c r="M533" s="6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ht="24" customHeight="1">
      <c r="A534" s="8" t="s">
        <v>34</v>
      </c>
      <c r="B534" s="28">
        <f t="shared" si="95"/>
        <v>0</v>
      </c>
      <c r="C534" s="28">
        <v>0</v>
      </c>
      <c r="D534" s="41">
        <f t="shared" si="97"/>
        <v>0</v>
      </c>
      <c r="E534" s="6"/>
      <c r="F534" s="6"/>
      <c r="G534" s="6"/>
      <c r="H534" s="6"/>
      <c r="I534" s="6"/>
      <c r="J534" s="6"/>
      <c r="K534" s="6"/>
      <c r="L534" s="6"/>
      <c r="M534" s="6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ht="24" customHeight="1">
      <c r="A535" s="8" t="s">
        <v>371</v>
      </c>
      <c r="B535" s="28">
        <f t="shared" si="95"/>
        <v>0</v>
      </c>
      <c r="C535" s="28">
        <v>0</v>
      </c>
      <c r="D535" s="41">
        <f t="shared" si="97"/>
        <v>0</v>
      </c>
      <c r="E535" s="6"/>
      <c r="F535" s="6"/>
      <c r="G535" s="6"/>
      <c r="H535" s="6"/>
      <c r="I535" s="6"/>
      <c r="J535" s="6"/>
      <c r="K535" s="6"/>
      <c r="L535" s="6"/>
      <c r="M535" s="6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ht="24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ht="24" customHeight="1">
      <c r="A537" s="254" t="s">
        <v>195</v>
      </c>
      <c r="B537" s="253"/>
      <c r="C537" s="253"/>
      <c r="D537" s="253"/>
      <c r="E537" s="253"/>
      <c r="F537" s="67"/>
      <c r="G537" s="67"/>
      <c r="H537" s="67"/>
      <c r="I537" s="6"/>
      <c r="J537" s="6"/>
      <c r="K537" s="6"/>
      <c r="L537" s="6"/>
      <c r="M537" s="6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ht="24" customHeight="1">
      <c r="A538" s="1"/>
      <c r="B538" s="1"/>
      <c r="C538" s="1"/>
      <c r="D538" s="77"/>
      <c r="E538" s="78"/>
      <c r="F538" s="6"/>
      <c r="G538" s="6"/>
      <c r="H538" s="6"/>
      <c r="I538" s="6"/>
      <c r="J538" s="6"/>
      <c r="K538" s="6"/>
      <c r="L538" s="6"/>
      <c r="M538" s="6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ht="24" customHeight="1">
      <c r="A539" s="255" t="s">
        <v>196</v>
      </c>
      <c r="B539" s="251"/>
      <c r="C539" s="250"/>
      <c r="D539" s="1"/>
      <c r="E539" s="1"/>
      <c r="F539" s="6"/>
      <c r="G539" s="6"/>
      <c r="H539" s="6"/>
      <c r="I539" s="6"/>
      <c r="J539" s="6"/>
      <c r="K539" s="6"/>
      <c r="L539" s="6"/>
      <c r="M539" s="6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ht="24" customHeight="1">
      <c r="A540" s="39" t="s">
        <v>37</v>
      </c>
      <c r="B540" s="39" t="s">
        <v>186</v>
      </c>
      <c r="C540" s="39" t="s">
        <v>197</v>
      </c>
      <c r="D540" s="1"/>
      <c r="E540" s="1"/>
      <c r="F540" s="6"/>
      <c r="G540" s="6"/>
      <c r="H540" s="6"/>
      <c r="I540" s="6"/>
      <c r="J540" s="6"/>
      <c r="K540" s="6"/>
      <c r="L540" s="6"/>
      <c r="M540" s="6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ht="24" customHeight="1">
      <c r="A541" s="8" t="s">
        <v>66</v>
      </c>
      <c r="B541" s="79">
        <f>'Anexo M-05 uniforme'!O17/25</f>
        <v>0</v>
      </c>
      <c r="C541" s="80">
        <f t="shared" ref="C541:C549" si="98">B541/12</f>
        <v>0</v>
      </c>
      <c r="D541" s="78"/>
      <c r="E541" s="6"/>
      <c r="F541" s="6"/>
      <c r="G541" s="6"/>
      <c r="H541" s="6"/>
      <c r="I541" s="6"/>
      <c r="J541" s="6"/>
      <c r="K541" s="6"/>
      <c r="L541" s="6"/>
      <c r="M541" s="6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ht="24" customHeight="1">
      <c r="A542" s="8" t="s">
        <v>67</v>
      </c>
      <c r="B542" s="79">
        <f>B541</f>
        <v>0</v>
      </c>
      <c r="C542" s="80">
        <f t="shared" si="98"/>
        <v>0</v>
      </c>
      <c r="D542" s="78"/>
      <c r="E542" s="6"/>
      <c r="F542" s="6"/>
      <c r="G542" s="6"/>
      <c r="H542" s="6"/>
      <c r="I542" s="6"/>
      <c r="J542" s="6"/>
      <c r="K542" s="6"/>
      <c r="L542" s="6"/>
      <c r="M542" s="6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ht="24" customHeight="1">
      <c r="A543" s="8" t="s">
        <v>31</v>
      </c>
      <c r="B543" s="79">
        <f>B541</f>
        <v>0</v>
      </c>
      <c r="C543" s="80">
        <f t="shared" si="98"/>
        <v>0</v>
      </c>
      <c r="D543" s="78"/>
      <c r="E543" s="6"/>
      <c r="F543" s="6"/>
      <c r="G543" s="6"/>
      <c r="H543" s="6"/>
      <c r="I543" s="6"/>
      <c r="J543" s="6"/>
      <c r="K543" s="6"/>
      <c r="L543" s="6"/>
      <c r="M543" s="6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ht="24" customHeight="1">
      <c r="A544" s="10" t="s">
        <v>32</v>
      </c>
      <c r="B544" s="79">
        <f>B543</f>
        <v>0</v>
      </c>
      <c r="C544" s="80">
        <f t="shared" si="98"/>
        <v>0</v>
      </c>
      <c r="D544" s="78"/>
      <c r="E544" s="6"/>
      <c r="F544" s="6"/>
      <c r="G544" s="6"/>
      <c r="H544" s="6"/>
      <c r="I544" s="6"/>
      <c r="J544" s="6"/>
      <c r="K544" s="6"/>
      <c r="L544" s="6"/>
      <c r="M544" s="6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ht="24" customHeight="1">
      <c r="A545" s="8" t="s">
        <v>17</v>
      </c>
      <c r="B545" s="79">
        <f>B543</f>
        <v>0</v>
      </c>
      <c r="C545" s="80">
        <f t="shared" si="98"/>
        <v>0</v>
      </c>
      <c r="D545" s="78"/>
      <c r="E545" s="6"/>
      <c r="F545" s="6"/>
      <c r="G545" s="6"/>
      <c r="H545" s="6"/>
      <c r="I545" s="6"/>
      <c r="J545" s="6"/>
      <c r="K545" s="6"/>
      <c r="L545" s="6"/>
      <c r="M545" s="6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ht="24" customHeight="1">
      <c r="A546" s="8" t="s">
        <v>19</v>
      </c>
      <c r="B546" s="79">
        <f t="shared" ref="B546:B548" si="99">B545</f>
        <v>0</v>
      </c>
      <c r="C546" s="80">
        <f t="shared" si="98"/>
        <v>0</v>
      </c>
      <c r="D546" s="78"/>
      <c r="E546" s="6"/>
      <c r="F546" s="6"/>
      <c r="G546" s="6"/>
      <c r="H546" s="6"/>
      <c r="I546" s="6"/>
      <c r="J546" s="6"/>
      <c r="K546" s="6"/>
      <c r="L546" s="6"/>
      <c r="M546" s="6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ht="24" customHeight="1">
      <c r="A547" s="8" t="s">
        <v>33</v>
      </c>
      <c r="B547" s="79">
        <f t="shared" si="99"/>
        <v>0</v>
      </c>
      <c r="C547" s="80">
        <f t="shared" si="98"/>
        <v>0</v>
      </c>
      <c r="D547" s="78"/>
      <c r="E547" s="6"/>
      <c r="F547" s="6"/>
      <c r="G547" s="6"/>
      <c r="H547" s="6"/>
      <c r="I547" s="6"/>
      <c r="J547" s="6"/>
      <c r="K547" s="6"/>
      <c r="L547" s="6"/>
      <c r="M547" s="6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ht="24" customHeight="1">
      <c r="A548" s="8" t="s">
        <v>34</v>
      </c>
      <c r="B548" s="79">
        <f t="shared" si="99"/>
        <v>0</v>
      </c>
      <c r="C548" s="80">
        <f t="shared" si="98"/>
        <v>0</v>
      </c>
      <c r="D548" s="78"/>
      <c r="E548" s="6"/>
      <c r="F548" s="6"/>
      <c r="G548" s="6"/>
      <c r="H548" s="6"/>
      <c r="I548" s="6"/>
      <c r="J548" s="6"/>
      <c r="K548" s="6"/>
      <c r="L548" s="6"/>
      <c r="M548" s="6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ht="24" customHeight="1">
      <c r="A549" s="8" t="s">
        <v>371</v>
      </c>
      <c r="B549" s="79">
        <f>B541</f>
        <v>0</v>
      </c>
      <c r="C549" s="80">
        <f t="shared" si="98"/>
        <v>0</v>
      </c>
      <c r="D549" s="78"/>
      <c r="E549" s="6"/>
      <c r="F549" s="6"/>
      <c r="G549" s="6"/>
      <c r="H549" s="6"/>
      <c r="I549" s="6"/>
      <c r="J549" s="6"/>
      <c r="K549" s="6"/>
      <c r="L549" s="6"/>
      <c r="M549" s="6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ht="35.25" hidden="1" customHeight="1">
      <c r="A550" s="6"/>
      <c r="B550" s="287" t="s">
        <v>198</v>
      </c>
      <c r="C550" s="260"/>
      <c r="D550" s="260"/>
      <c r="E550" s="260"/>
      <c r="F550" s="260"/>
      <c r="G550" s="260"/>
      <c r="H550" s="260"/>
      <c r="I550" s="260"/>
      <c r="J550" s="260"/>
      <c r="K550" s="260"/>
      <c r="L550" s="260"/>
      <c r="M550" s="261"/>
      <c r="N550" s="81"/>
      <c r="O550" s="81"/>
      <c r="P550" s="81"/>
      <c r="Q550" s="81"/>
      <c r="R550" s="81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ht="24" hidden="1" customHeight="1">
      <c r="A551" s="6"/>
      <c r="B551" s="289" t="s">
        <v>199</v>
      </c>
      <c r="C551" s="291" t="s">
        <v>200</v>
      </c>
      <c r="D551" s="291" t="s">
        <v>201</v>
      </c>
      <c r="E551" s="291" t="s">
        <v>202</v>
      </c>
      <c r="F551" s="293" t="s">
        <v>203</v>
      </c>
      <c r="G551" s="294"/>
      <c r="H551" s="82" t="s">
        <v>204</v>
      </c>
      <c r="I551" s="83"/>
      <c r="J551" s="295" t="s">
        <v>19</v>
      </c>
      <c r="K551" s="279"/>
      <c r="L551" s="295" t="s">
        <v>25</v>
      </c>
      <c r="M551" s="296"/>
      <c r="N551" s="7"/>
      <c r="O551" s="7"/>
      <c r="P551" s="7"/>
      <c r="Q551" s="7"/>
      <c r="R551" s="7"/>
      <c r="S551" s="7"/>
      <c r="T551" s="7"/>
      <c r="U551" s="7"/>
      <c r="V551" s="7"/>
      <c r="W551" s="288" t="s">
        <v>205</v>
      </c>
      <c r="X551" s="253"/>
      <c r="Y551" s="288" t="s">
        <v>19</v>
      </c>
      <c r="Z551" s="253"/>
      <c r="AA551" s="288" t="s">
        <v>25</v>
      </c>
      <c r="AB551" s="253"/>
    </row>
    <row r="552" spans="1:28" ht="24" hidden="1" customHeight="1">
      <c r="A552" s="6"/>
      <c r="B552" s="290"/>
      <c r="C552" s="292"/>
      <c r="D552" s="292"/>
      <c r="E552" s="292"/>
      <c r="F552" s="85" t="s">
        <v>206</v>
      </c>
      <c r="G552" s="85" t="s">
        <v>207</v>
      </c>
      <c r="H552" s="85" t="s">
        <v>206</v>
      </c>
      <c r="I552" s="85" t="s">
        <v>207</v>
      </c>
      <c r="J552" s="85" t="s">
        <v>206</v>
      </c>
      <c r="K552" s="85" t="s">
        <v>207</v>
      </c>
      <c r="L552" s="85" t="s">
        <v>206</v>
      </c>
      <c r="M552" s="86" t="s">
        <v>207</v>
      </c>
      <c r="N552" s="7"/>
      <c r="O552" s="7"/>
      <c r="P552" s="7"/>
      <c r="Q552" s="7"/>
      <c r="R552" s="7"/>
      <c r="S552" s="7"/>
      <c r="T552" s="7"/>
      <c r="U552" s="7"/>
      <c r="V552" s="7"/>
      <c r="W552" s="84" t="s">
        <v>206</v>
      </c>
      <c r="X552" s="84" t="s">
        <v>207</v>
      </c>
      <c r="Y552" s="84" t="s">
        <v>206</v>
      </c>
      <c r="Z552" s="84" t="s">
        <v>207</v>
      </c>
      <c r="AA552" s="84" t="s">
        <v>206</v>
      </c>
      <c r="AB552" s="84" t="s">
        <v>207</v>
      </c>
    </row>
    <row r="553" spans="1:28" ht="24" hidden="1" customHeight="1">
      <c r="A553" s="6"/>
      <c r="B553" s="87">
        <v>1</v>
      </c>
      <c r="C553" s="88" t="s">
        <v>208</v>
      </c>
      <c r="D553" s="89" t="s">
        <v>209</v>
      </c>
      <c r="E553" s="90">
        <v>17.25</v>
      </c>
      <c r="F553" s="91">
        <v>2</v>
      </c>
      <c r="G553" s="92">
        <f t="shared" ref="G553:G555" si="100">F553*E553</f>
        <v>34.5</v>
      </c>
      <c r="H553" s="93"/>
      <c r="I553" s="94" t="e">
        <f t="shared" ref="I553:I557" si="101">#REF!*E553</f>
        <v>#REF!</v>
      </c>
      <c r="J553" s="93">
        <v>2</v>
      </c>
      <c r="K553" s="95">
        <f t="shared" ref="K553:K557" si="102">J553*E553</f>
        <v>34.5</v>
      </c>
      <c r="L553" s="91"/>
      <c r="M553" s="96"/>
      <c r="N553" s="7"/>
      <c r="O553" s="7"/>
      <c r="P553" s="7"/>
      <c r="Q553" s="7"/>
      <c r="R553" s="7"/>
      <c r="S553" s="97"/>
      <c r="T553" s="97"/>
      <c r="U553" s="97"/>
      <c r="V553" s="97"/>
      <c r="W553" s="97"/>
      <c r="X553" s="97"/>
      <c r="Y553" s="97"/>
      <c r="Z553" s="97"/>
      <c r="AA553" s="97"/>
      <c r="AB553" s="97"/>
    </row>
    <row r="554" spans="1:28" ht="24" hidden="1" customHeight="1">
      <c r="A554" s="6"/>
      <c r="B554" s="98">
        <v>2</v>
      </c>
      <c r="C554" s="99" t="s">
        <v>210</v>
      </c>
      <c r="D554" s="100" t="s">
        <v>211</v>
      </c>
      <c r="E554" s="101">
        <v>2.46</v>
      </c>
      <c r="F554" s="102">
        <v>4</v>
      </c>
      <c r="G554" s="103">
        <f t="shared" si="100"/>
        <v>9.84</v>
      </c>
      <c r="H554" s="104">
        <v>4</v>
      </c>
      <c r="I554" s="105" t="e">
        <f t="shared" si="101"/>
        <v>#REF!</v>
      </c>
      <c r="J554" s="104">
        <v>6</v>
      </c>
      <c r="K554" s="106">
        <f t="shared" si="102"/>
        <v>14.76</v>
      </c>
      <c r="L554" s="102">
        <v>4</v>
      </c>
      <c r="M554" s="105">
        <f>L554*E554</f>
        <v>9.84</v>
      </c>
      <c r="N554" s="7"/>
      <c r="O554" s="7"/>
      <c r="P554" s="7"/>
      <c r="Q554" s="7"/>
      <c r="R554" s="7"/>
      <c r="S554" s="97"/>
      <c r="T554" s="97"/>
      <c r="U554" s="97"/>
      <c r="V554" s="97"/>
      <c r="W554" s="97"/>
      <c r="X554" s="97"/>
      <c r="Y554" s="97"/>
      <c r="Z554" s="97"/>
      <c r="AA554" s="97"/>
      <c r="AB554" s="97"/>
    </row>
    <row r="555" spans="1:28" ht="24" hidden="1" customHeight="1">
      <c r="A555" s="6"/>
      <c r="B555" s="98">
        <v>3</v>
      </c>
      <c r="C555" s="99" t="s">
        <v>212</v>
      </c>
      <c r="D555" s="100" t="s">
        <v>211</v>
      </c>
      <c r="E555" s="101">
        <v>6.32</v>
      </c>
      <c r="F555" s="102">
        <v>2</v>
      </c>
      <c r="G555" s="103">
        <f t="shared" si="100"/>
        <v>12.64</v>
      </c>
      <c r="H555" s="104"/>
      <c r="I555" s="105" t="e">
        <f t="shared" si="101"/>
        <v>#REF!</v>
      </c>
      <c r="J555" s="104">
        <v>2</v>
      </c>
      <c r="K555" s="106">
        <f t="shared" si="102"/>
        <v>12.64</v>
      </c>
      <c r="L555" s="102"/>
      <c r="M555" s="10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ht="24" hidden="1" customHeight="1">
      <c r="A556" s="6"/>
      <c r="B556" s="98">
        <f t="shared" ref="B556:B565" si="103">SUM(B555+1)</f>
        <v>4</v>
      </c>
      <c r="C556" s="99" t="s">
        <v>213</v>
      </c>
      <c r="D556" s="100" t="s">
        <v>211</v>
      </c>
      <c r="E556" s="101">
        <v>2.08</v>
      </c>
      <c r="F556" s="102"/>
      <c r="G556" s="103"/>
      <c r="H556" s="104"/>
      <c r="I556" s="105" t="e">
        <f t="shared" si="101"/>
        <v>#REF!</v>
      </c>
      <c r="J556" s="104">
        <v>2</v>
      </c>
      <c r="K556" s="106">
        <f t="shared" si="102"/>
        <v>4.16</v>
      </c>
      <c r="L556" s="102"/>
      <c r="M556" s="10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ht="25.5" hidden="1" customHeight="1">
      <c r="A557" s="6"/>
      <c r="B557" s="98">
        <f t="shared" si="103"/>
        <v>5</v>
      </c>
      <c r="C557" s="99" t="s">
        <v>214</v>
      </c>
      <c r="D557" s="100" t="s">
        <v>215</v>
      </c>
      <c r="E557" s="101">
        <v>25.37</v>
      </c>
      <c r="F557" s="102"/>
      <c r="G557" s="103"/>
      <c r="H557" s="104"/>
      <c r="I557" s="105" t="e">
        <f t="shared" si="101"/>
        <v>#REF!</v>
      </c>
      <c r="J557" s="104">
        <v>2</v>
      </c>
      <c r="K557" s="106">
        <f t="shared" si="102"/>
        <v>50.74</v>
      </c>
      <c r="L557" s="102"/>
      <c r="M557" s="108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ht="24" hidden="1" customHeight="1">
      <c r="A558" s="6"/>
      <c r="B558" s="98">
        <f t="shared" si="103"/>
        <v>6</v>
      </c>
      <c r="C558" s="99" t="s">
        <v>216</v>
      </c>
      <c r="D558" s="100" t="s">
        <v>211</v>
      </c>
      <c r="E558" s="101">
        <v>135.80000000000001</v>
      </c>
      <c r="F558" s="102">
        <v>1</v>
      </c>
      <c r="G558" s="103">
        <f t="shared" ref="G558:G559" si="104">F558*E558</f>
        <v>135.80000000000001</v>
      </c>
      <c r="H558" s="104"/>
      <c r="I558" s="107"/>
      <c r="J558" s="104"/>
      <c r="K558" s="109"/>
      <c r="L558" s="102"/>
      <c r="M558" s="10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ht="24" hidden="1" customHeight="1">
      <c r="A559" s="6"/>
      <c r="B559" s="98">
        <f t="shared" si="103"/>
        <v>7</v>
      </c>
      <c r="C559" s="99" t="s">
        <v>217</v>
      </c>
      <c r="D559" s="100" t="s">
        <v>209</v>
      </c>
      <c r="E559" s="101">
        <v>37.17</v>
      </c>
      <c r="F559" s="102">
        <v>1</v>
      </c>
      <c r="G559" s="103">
        <f t="shared" si="104"/>
        <v>37.17</v>
      </c>
      <c r="H559" s="104"/>
      <c r="I559" s="107"/>
      <c r="J559" s="104"/>
      <c r="K559" s="109"/>
      <c r="L559" s="102"/>
      <c r="M559" s="10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ht="24" hidden="1" customHeight="1">
      <c r="A560" s="6"/>
      <c r="B560" s="98">
        <f t="shared" si="103"/>
        <v>8</v>
      </c>
      <c r="C560" s="99" t="s">
        <v>218</v>
      </c>
      <c r="D560" s="100" t="s">
        <v>211</v>
      </c>
      <c r="E560" s="101">
        <v>11.5</v>
      </c>
      <c r="F560" s="102"/>
      <c r="G560" s="103"/>
      <c r="H560" s="104"/>
      <c r="I560" s="107"/>
      <c r="J560" s="104"/>
      <c r="K560" s="109"/>
      <c r="L560" s="102"/>
      <c r="M560" s="10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ht="24" hidden="1" customHeight="1">
      <c r="A561" s="6"/>
      <c r="B561" s="98">
        <f t="shared" si="103"/>
        <v>9</v>
      </c>
      <c r="C561" s="99" t="s">
        <v>219</v>
      </c>
      <c r="D561" s="100" t="s">
        <v>211</v>
      </c>
      <c r="E561" s="101">
        <v>26.21</v>
      </c>
      <c r="F561" s="102"/>
      <c r="G561" s="103"/>
      <c r="H561" s="104"/>
      <c r="I561" s="105" t="e">
        <f t="shared" ref="I561:I565" si="105">#REF!*E561</f>
        <v>#REF!</v>
      </c>
      <c r="J561" s="104">
        <v>1</v>
      </c>
      <c r="K561" s="106">
        <f t="shared" ref="K561:K565" si="106">J561*E561</f>
        <v>26.21</v>
      </c>
      <c r="L561" s="102"/>
      <c r="M561" s="10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ht="24" hidden="1" customHeight="1">
      <c r="A562" s="6"/>
      <c r="B562" s="98">
        <f t="shared" si="103"/>
        <v>10</v>
      </c>
      <c r="C562" s="99" t="s">
        <v>220</v>
      </c>
      <c r="D562" s="100" t="s">
        <v>209</v>
      </c>
      <c r="E562" s="101">
        <v>17.14</v>
      </c>
      <c r="F562" s="102"/>
      <c r="G562" s="103"/>
      <c r="H562" s="104"/>
      <c r="I562" s="105" t="e">
        <f t="shared" si="105"/>
        <v>#REF!</v>
      </c>
      <c r="J562" s="104">
        <v>1</v>
      </c>
      <c r="K562" s="106">
        <f t="shared" si="106"/>
        <v>17.14</v>
      </c>
      <c r="L562" s="102"/>
      <c r="M562" s="10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ht="24" hidden="1" customHeight="1">
      <c r="A563" s="6"/>
      <c r="B563" s="98">
        <f t="shared" si="103"/>
        <v>11</v>
      </c>
      <c r="C563" s="99" t="s">
        <v>221</v>
      </c>
      <c r="D563" s="100" t="s">
        <v>211</v>
      </c>
      <c r="E563" s="101">
        <v>30.2</v>
      </c>
      <c r="F563" s="102"/>
      <c r="G563" s="103"/>
      <c r="H563" s="104"/>
      <c r="I563" s="105" t="e">
        <f t="shared" si="105"/>
        <v>#REF!</v>
      </c>
      <c r="J563" s="104">
        <v>1</v>
      </c>
      <c r="K563" s="106">
        <f t="shared" si="106"/>
        <v>30.2</v>
      </c>
      <c r="L563" s="102"/>
      <c r="M563" s="10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ht="24" hidden="1" customHeight="1">
      <c r="A564" s="6"/>
      <c r="B564" s="98">
        <f t="shared" si="103"/>
        <v>12</v>
      </c>
      <c r="C564" s="99" t="s">
        <v>222</v>
      </c>
      <c r="D564" s="100" t="s">
        <v>211</v>
      </c>
      <c r="E564" s="101">
        <v>64.92</v>
      </c>
      <c r="F564" s="102"/>
      <c r="G564" s="103"/>
      <c r="H564" s="104"/>
      <c r="I564" s="105" t="e">
        <f t="shared" si="105"/>
        <v>#REF!</v>
      </c>
      <c r="J564" s="104">
        <v>1</v>
      </c>
      <c r="K564" s="106">
        <f t="shared" si="106"/>
        <v>64.92</v>
      </c>
      <c r="L564" s="102"/>
      <c r="M564" s="10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ht="24" hidden="1" customHeight="1">
      <c r="A565" s="6"/>
      <c r="B565" s="110">
        <f t="shared" si="103"/>
        <v>13</v>
      </c>
      <c r="C565" s="111" t="s">
        <v>223</v>
      </c>
      <c r="D565" s="112" t="s">
        <v>209</v>
      </c>
      <c r="E565" s="113">
        <v>21.49</v>
      </c>
      <c r="F565" s="114">
        <v>2</v>
      </c>
      <c r="G565" s="115">
        <f>F565*E565</f>
        <v>42.98</v>
      </c>
      <c r="H565" s="116">
        <v>2</v>
      </c>
      <c r="I565" s="117" t="e">
        <f t="shared" si="105"/>
        <v>#REF!</v>
      </c>
      <c r="J565" s="118">
        <v>2</v>
      </c>
      <c r="K565" s="119">
        <f t="shared" si="106"/>
        <v>42.98</v>
      </c>
      <c r="L565" s="120"/>
      <c r="M565" s="121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ht="24" hidden="1" customHeight="1">
      <c r="A566" s="6"/>
      <c r="B566" s="122" t="s">
        <v>224</v>
      </c>
      <c r="C566" s="123"/>
      <c r="D566" s="123"/>
      <c r="E566" s="124"/>
      <c r="F566" s="125"/>
      <c r="G566" s="126">
        <f>SUM(G554:G565)</f>
        <v>238.42999999999998</v>
      </c>
      <c r="H566" s="125"/>
      <c r="I566" s="126" t="e">
        <f>SUM(I554:I565)</f>
        <v>#REF!</v>
      </c>
      <c r="J566" s="125"/>
      <c r="K566" s="126">
        <f>SUM(K554:K565)</f>
        <v>263.75</v>
      </c>
      <c r="L566" s="125"/>
      <c r="M566" s="126">
        <f>SUM(M554:M565)</f>
        <v>9.84</v>
      </c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ht="24" customHeight="1">
      <c r="A567" s="1"/>
      <c r="B567" s="1"/>
      <c r="C567" s="1"/>
      <c r="D567" s="1"/>
      <c r="E567" s="1"/>
      <c r="F567" s="6"/>
      <c r="G567" s="6"/>
      <c r="H567" s="6"/>
      <c r="I567" s="6"/>
      <c r="J567" s="6"/>
      <c r="K567" s="6"/>
      <c r="L567" s="6"/>
      <c r="M567" s="6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ht="24" customHeight="1">
      <c r="A568" s="255" t="s">
        <v>225</v>
      </c>
      <c r="B568" s="251"/>
      <c r="C568" s="250"/>
      <c r="D568" s="1"/>
      <c r="E568" s="1"/>
      <c r="F568" s="6"/>
      <c r="G568" s="6"/>
      <c r="H568" s="6"/>
      <c r="I568" s="6"/>
      <c r="J568" s="6"/>
      <c r="K568" s="6"/>
      <c r="L568" s="6"/>
      <c r="M568" s="6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ht="24" customHeight="1">
      <c r="A569" s="39" t="s">
        <v>37</v>
      </c>
      <c r="B569" s="39" t="s">
        <v>186</v>
      </c>
      <c r="C569" s="39" t="s">
        <v>197</v>
      </c>
      <c r="D569" s="1"/>
      <c r="E569" s="1"/>
      <c r="F569" s="6"/>
      <c r="G569" s="6"/>
      <c r="H569" s="6"/>
      <c r="I569" s="6"/>
      <c r="J569" s="6"/>
      <c r="K569" s="6"/>
      <c r="L569" s="6"/>
      <c r="M569" s="6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ht="24" hidden="1" customHeight="1">
      <c r="A570" s="8" t="s">
        <v>66</v>
      </c>
      <c r="B570" s="79" t="e">
        <f>#REF!</f>
        <v>#REF!</v>
      </c>
      <c r="C570" s="80" t="e">
        <f t="shared" ref="C570:C578" si="107">B570/12</f>
        <v>#REF!</v>
      </c>
      <c r="D570" s="1"/>
      <c r="E570" s="1"/>
      <c r="F570" s="6"/>
      <c r="G570" s="6"/>
      <c r="H570" s="6"/>
      <c r="I570" s="6"/>
      <c r="J570" s="6"/>
      <c r="K570" s="6"/>
      <c r="L570" s="6"/>
      <c r="M570" s="6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ht="24" hidden="1" customHeight="1">
      <c r="A571" s="8" t="s">
        <v>67</v>
      </c>
      <c r="B571" s="79">
        <f>F564</f>
        <v>0</v>
      </c>
      <c r="C571" s="80">
        <f t="shared" si="107"/>
        <v>0</v>
      </c>
      <c r="D571" s="1"/>
      <c r="E571" s="1"/>
      <c r="F571" s="6"/>
      <c r="G571" s="6"/>
      <c r="H571" s="6"/>
      <c r="I571" s="6"/>
      <c r="J571" s="6"/>
      <c r="K571" s="6"/>
      <c r="L571" s="6"/>
      <c r="M571" s="6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ht="24" hidden="1" customHeight="1">
      <c r="A572" s="8" t="s">
        <v>31</v>
      </c>
      <c r="B572" s="79" t="e">
        <f>B570</f>
        <v>#REF!</v>
      </c>
      <c r="C572" s="80" t="e">
        <f t="shared" si="107"/>
        <v>#REF!</v>
      </c>
      <c r="D572" s="1"/>
      <c r="E572" s="1"/>
      <c r="F572" s="6"/>
      <c r="G572" s="6"/>
      <c r="H572" s="6"/>
      <c r="I572" s="6"/>
      <c r="J572" s="6"/>
      <c r="K572" s="6"/>
      <c r="L572" s="6"/>
      <c r="M572" s="6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ht="24" customHeight="1">
      <c r="A573" s="10" t="s">
        <v>32</v>
      </c>
      <c r="B573" s="79">
        <f>'Anexo M-05 EPIs'!F16/25</f>
        <v>0</v>
      </c>
      <c r="C573" s="80">
        <f t="shared" si="107"/>
        <v>0</v>
      </c>
      <c r="D573" s="1"/>
      <c r="E573" s="1"/>
      <c r="F573" s="6"/>
      <c r="G573" s="6"/>
      <c r="H573" s="6"/>
      <c r="I573" s="6"/>
      <c r="J573" s="6"/>
      <c r="K573" s="6"/>
      <c r="L573" s="6"/>
      <c r="M573" s="6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ht="24" customHeight="1">
      <c r="A574" s="8" t="s">
        <v>17</v>
      </c>
      <c r="B574" s="79">
        <f>B573</f>
        <v>0</v>
      </c>
      <c r="C574" s="80">
        <f t="shared" si="107"/>
        <v>0</v>
      </c>
      <c r="D574" s="1"/>
      <c r="E574" s="1"/>
      <c r="F574" s="6"/>
      <c r="G574" s="6"/>
      <c r="H574" s="6"/>
      <c r="I574" s="6"/>
      <c r="J574" s="6"/>
      <c r="K574" s="6"/>
      <c r="L574" s="6"/>
      <c r="M574" s="6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ht="24" customHeight="1">
      <c r="A575" s="8" t="s">
        <v>19</v>
      </c>
      <c r="B575" s="79">
        <f t="shared" ref="B575" si="108">B574</f>
        <v>0</v>
      </c>
      <c r="C575" s="80">
        <f t="shared" si="107"/>
        <v>0</v>
      </c>
      <c r="D575" s="1"/>
      <c r="E575" s="1"/>
      <c r="F575" s="6"/>
      <c r="G575" s="6"/>
      <c r="H575" s="6"/>
      <c r="I575" s="6"/>
      <c r="J575" s="6"/>
      <c r="K575" s="6"/>
      <c r="L575" s="6"/>
      <c r="M575" s="6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ht="24" customHeight="1">
      <c r="A576" s="8" t="s">
        <v>33</v>
      </c>
      <c r="B576" s="79">
        <f t="shared" ref="B576:B577" si="109">B574</f>
        <v>0</v>
      </c>
      <c r="C576" s="80">
        <f t="shared" si="107"/>
        <v>0</v>
      </c>
      <c r="D576" s="1"/>
      <c r="E576" s="1"/>
      <c r="F576" s="6"/>
      <c r="G576" s="6"/>
      <c r="H576" s="6"/>
      <c r="I576" s="6"/>
      <c r="J576" s="6"/>
      <c r="K576" s="6"/>
      <c r="L576" s="6"/>
      <c r="M576" s="6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ht="24" customHeight="1">
      <c r="A577" s="8" t="s">
        <v>34</v>
      </c>
      <c r="B577" s="79">
        <f t="shared" si="109"/>
        <v>0</v>
      </c>
      <c r="C577" s="80">
        <f t="shared" si="107"/>
        <v>0</v>
      </c>
      <c r="D577" s="1"/>
      <c r="E577" s="1"/>
      <c r="F577" s="6"/>
      <c r="G577" s="6"/>
      <c r="H577" s="6"/>
      <c r="I577" s="6"/>
      <c r="J577" s="6"/>
      <c r="K577" s="6"/>
      <c r="L577" s="6"/>
      <c r="M577" s="6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ht="24" customHeight="1">
      <c r="A578" s="8" t="s">
        <v>371</v>
      </c>
      <c r="B578" s="79">
        <f>B573</f>
        <v>0</v>
      </c>
      <c r="C578" s="80">
        <f t="shared" si="107"/>
        <v>0</v>
      </c>
      <c r="D578" s="1"/>
      <c r="E578" s="1"/>
      <c r="F578" s="6"/>
      <c r="G578" s="6"/>
      <c r="H578" s="6"/>
      <c r="I578" s="6"/>
      <c r="J578" s="6"/>
      <c r="K578" s="6"/>
      <c r="L578" s="6"/>
      <c r="M578" s="6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ht="24" hidden="1" customHeight="1">
      <c r="A579" s="1"/>
      <c r="B579" s="1"/>
      <c r="C579" s="1"/>
      <c r="D579" s="1"/>
      <c r="E579" s="1"/>
      <c r="F579" s="6"/>
      <c r="G579" s="6"/>
      <c r="H579" s="6"/>
      <c r="I579" s="6"/>
      <c r="J579" s="6"/>
      <c r="K579" s="6"/>
      <c r="L579" s="6"/>
      <c r="M579" s="6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ht="24" customHeight="1">
      <c r="A580" s="6"/>
      <c r="B580" s="78"/>
      <c r="C580" s="78"/>
      <c r="D580" s="78"/>
      <c r="E580" s="127"/>
      <c r="F580" s="6"/>
      <c r="G580" s="6"/>
      <c r="H580" s="128"/>
      <c r="I580" s="6"/>
      <c r="J580" s="6"/>
      <c r="K580" s="6"/>
      <c r="L580" s="6"/>
      <c r="M580" s="6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ht="24" customHeight="1">
      <c r="A581" s="255" t="s">
        <v>226</v>
      </c>
      <c r="B581" s="251"/>
      <c r="C581" s="250"/>
      <c r="D581" s="129">
        <f>'Anexo M-05 - Materiais'!F50</f>
        <v>0</v>
      </c>
      <c r="E581" s="127"/>
      <c r="F581" s="6"/>
      <c r="G581" s="6"/>
      <c r="H581" s="128"/>
      <c r="I581" s="6"/>
      <c r="J581" s="6"/>
      <c r="K581" s="6"/>
      <c r="L581" s="6"/>
      <c r="M581" s="6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ht="18" hidden="1" customHeight="1">
      <c r="A582" s="255"/>
      <c r="B582" s="251"/>
      <c r="C582" s="250"/>
      <c r="D582" s="129">
        <f>D581/25</f>
        <v>0</v>
      </c>
      <c r="E582" s="127"/>
      <c r="F582" s="6"/>
      <c r="G582" s="6"/>
      <c r="H582" s="128"/>
      <c r="I582" s="6"/>
      <c r="J582" s="6"/>
      <c r="K582" s="6"/>
      <c r="L582" s="6"/>
      <c r="M582" s="6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ht="36" customHeight="1">
      <c r="A583" s="39" t="s">
        <v>37</v>
      </c>
      <c r="B583" s="45" t="s">
        <v>227</v>
      </c>
      <c r="C583" s="45" t="s">
        <v>228</v>
      </c>
      <c r="D583" s="130" t="s">
        <v>229</v>
      </c>
      <c r="E583" s="127"/>
      <c r="F583" s="6"/>
      <c r="G583" s="6"/>
      <c r="H583" s="128"/>
      <c r="I583" s="6"/>
      <c r="J583" s="6"/>
      <c r="K583" s="6"/>
      <c r="L583" s="6"/>
      <c r="M583" s="6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ht="24" customHeight="1">
      <c r="A584" s="8" t="s">
        <v>66</v>
      </c>
      <c r="B584" s="9">
        <f>D582*4</f>
        <v>0</v>
      </c>
      <c r="C584" s="131">
        <f>D581/26</f>
        <v>0</v>
      </c>
      <c r="D584" s="80">
        <f t="shared" ref="D584:D592" si="110">C584/12</f>
        <v>0</v>
      </c>
      <c r="E584" s="127"/>
      <c r="F584" s="6"/>
      <c r="G584" s="6"/>
      <c r="H584" s="128"/>
      <c r="I584" s="6"/>
      <c r="J584" s="6"/>
      <c r="K584" s="6"/>
      <c r="L584" s="6"/>
      <c r="M584" s="6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ht="24" customHeight="1">
      <c r="A585" s="8" t="s">
        <v>67</v>
      </c>
      <c r="B585" s="9">
        <f>D582*8</f>
        <v>0</v>
      </c>
      <c r="C585" s="131">
        <f>D581/26</f>
        <v>0</v>
      </c>
      <c r="D585" s="80">
        <f t="shared" si="110"/>
        <v>0</v>
      </c>
      <c r="E585" s="6"/>
      <c r="F585" s="6"/>
      <c r="G585" s="6"/>
      <c r="H585" s="6"/>
      <c r="I585" s="6"/>
      <c r="J585" s="6"/>
      <c r="K585" s="6"/>
      <c r="L585" s="6"/>
      <c r="M585" s="6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ht="24" customHeight="1">
      <c r="A586" s="8" t="s">
        <v>31</v>
      </c>
      <c r="B586" s="9">
        <f>D582*2</f>
        <v>0</v>
      </c>
      <c r="C586" s="131">
        <f>D581/26</f>
        <v>0</v>
      </c>
      <c r="D586" s="80">
        <f t="shared" si="110"/>
        <v>0</v>
      </c>
      <c r="E586" s="6"/>
      <c r="F586" s="6"/>
      <c r="G586" s="6"/>
      <c r="H586" s="6"/>
      <c r="I586" s="6"/>
      <c r="J586" s="6"/>
      <c r="K586" s="6"/>
      <c r="L586" s="6"/>
      <c r="M586" s="6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ht="24" customHeight="1">
      <c r="A587" s="10" t="s">
        <v>32</v>
      </c>
      <c r="B587" s="9">
        <f>D582</f>
        <v>0</v>
      </c>
      <c r="C587" s="131">
        <f>D581/26</f>
        <v>0</v>
      </c>
      <c r="D587" s="80">
        <f t="shared" si="110"/>
        <v>0</v>
      </c>
      <c r="E587" s="6"/>
      <c r="F587" s="6"/>
      <c r="G587" s="6"/>
      <c r="H587" s="6"/>
      <c r="I587" s="6"/>
      <c r="J587" s="6"/>
      <c r="K587" s="6"/>
      <c r="L587" s="6"/>
      <c r="M587" s="6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ht="24" customHeight="1">
      <c r="A588" s="8" t="s">
        <v>17</v>
      </c>
      <c r="B588" s="9">
        <f>D582*2</f>
        <v>0</v>
      </c>
      <c r="C588" s="131">
        <f t="shared" ref="C588:C591" si="111">C587</f>
        <v>0</v>
      </c>
      <c r="D588" s="80">
        <f t="shared" si="110"/>
        <v>0</v>
      </c>
      <c r="E588" s="6"/>
      <c r="F588" s="6"/>
      <c r="G588" s="6"/>
      <c r="H588" s="6"/>
      <c r="I588" s="6"/>
      <c r="J588" s="6"/>
      <c r="K588" s="6"/>
      <c r="L588" s="6"/>
      <c r="M588" s="6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ht="24" customHeight="1">
      <c r="A589" s="8" t="s">
        <v>19</v>
      </c>
      <c r="B589" s="9">
        <f>D582*4</f>
        <v>0</v>
      </c>
      <c r="C589" s="131">
        <f t="shared" si="111"/>
        <v>0</v>
      </c>
      <c r="D589" s="80">
        <f t="shared" si="110"/>
        <v>0</v>
      </c>
      <c r="E589" s="6"/>
      <c r="F589" s="6"/>
      <c r="G589" s="6"/>
      <c r="H589" s="6"/>
      <c r="I589" s="6"/>
      <c r="J589" s="6"/>
      <c r="K589" s="6"/>
      <c r="L589" s="6"/>
      <c r="M589" s="6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ht="21" customHeight="1">
      <c r="A590" s="8" t="s">
        <v>33</v>
      </c>
      <c r="B590" s="9">
        <f>D582</f>
        <v>0</v>
      </c>
      <c r="C590" s="131">
        <f t="shared" si="111"/>
        <v>0</v>
      </c>
      <c r="D590" s="80">
        <f t="shared" si="110"/>
        <v>0</v>
      </c>
      <c r="E590" s="6"/>
      <c r="F590" s="6"/>
      <c r="G590" s="6"/>
      <c r="H590" s="6"/>
      <c r="I590" s="6"/>
      <c r="J590" s="6"/>
      <c r="K590" s="6"/>
      <c r="L590" s="6"/>
      <c r="M590" s="6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ht="21" customHeight="1">
      <c r="A591" s="8" t="s">
        <v>34</v>
      </c>
      <c r="B591" s="9">
        <f>D582*2</f>
        <v>0</v>
      </c>
      <c r="C591" s="131">
        <f t="shared" si="111"/>
        <v>0</v>
      </c>
      <c r="D591" s="80">
        <f t="shared" si="110"/>
        <v>0</v>
      </c>
      <c r="E591" s="6"/>
      <c r="F591" s="6"/>
      <c r="G591" s="6"/>
      <c r="H591" s="6"/>
      <c r="I591" s="6"/>
      <c r="J591" s="6"/>
      <c r="K591" s="6"/>
      <c r="L591" s="6"/>
      <c r="M591" s="6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ht="24" customHeight="1">
      <c r="A592" s="8" t="s">
        <v>371</v>
      </c>
      <c r="B592" s="9">
        <f>D582</f>
        <v>0</v>
      </c>
      <c r="C592" s="131">
        <f>C591</f>
        <v>0</v>
      </c>
      <c r="D592" s="80">
        <f t="shared" si="110"/>
        <v>0</v>
      </c>
      <c r="E592" s="6"/>
      <c r="F592" s="6"/>
      <c r="G592" s="6"/>
      <c r="H592" s="6"/>
      <c r="I592" s="6"/>
      <c r="J592" s="6"/>
      <c r="K592" s="6"/>
      <c r="L592" s="6"/>
      <c r="M592" s="6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ht="24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ht="24" customHeight="1">
      <c r="A594" s="255" t="s">
        <v>230</v>
      </c>
      <c r="B594" s="251"/>
      <c r="C594" s="251"/>
      <c r="D594" s="251"/>
      <c r="E594" s="250"/>
      <c r="F594" s="6"/>
      <c r="G594" s="6"/>
      <c r="H594" s="6"/>
      <c r="I594" s="6"/>
      <c r="J594" s="6"/>
      <c r="K594" s="6"/>
      <c r="L594" s="6"/>
      <c r="M594" s="6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ht="24" customHeight="1">
      <c r="A595" s="39" t="s">
        <v>37</v>
      </c>
      <c r="B595" s="39" t="s">
        <v>231</v>
      </c>
      <c r="C595" s="39" t="s">
        <v>232</v>
      </c>
      <c r="D595" s="39" t="s">
        <v>233</v>
      </c>
      <c r="E595" s="39" t="s">
        <v>45</v>
      </c>
      <c r="F595" s="6"/>
      <c r="G595" s="6"/>
      <c r="H595" s="6"/>
      <c r="I595" s="6"/>
      <c r="J595" s="6"/>
      <c r="K595" s="6"/>
      <c r="L595" s="6"/>
      <c r="M595" s="6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ht="24" customHeight="1">
      <c r="A596" s="8" t="s">
        <v>66</v>
      </c>
      <c r="B596" s="79">
        <f t="shared" ref="B596:C598" si="112">C541</f>
        <v>0</v>
      </c>
      <c r="C596" s="79">
        <f t="shared" si="112"/>
        <v>0</v>
      </c>
      <c r="D596" s="79">
        <f t="shared" ref="D596:D602" si="113">D584</f>
        <v>0</v>
      </c>
      <c r="E596" s="80">
        <f t="shared" ref="E596:E605" si="114">SUM(B596:D596)</f>
        <v>0</v>
      </c>
      <c r="F596" s="6"/>
      <c r="G596" s="6"/>
      <c r="H596" s="6"/>
      <c r="I596" s="6"/>
      <c r="J596" s="6"/>
      <c r="K596" s="6"/>
      <c r="L596" s="6"/>
      <c r="M596" s="6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ht="24" customHeight="1">
      <c r="A597" s="8" t="s">
        <v>67</v>
      </c>
      <c r="B597" s="79">
        <f t="shared" si="112"/>
        <v>0</v>
      </c>
      <c r="C597" s="79">
        <f t="shared" si="112"/>
        <v>0</v>
      </c>
      <c r="D597" s="79">
        <f t="shared" si="113"/>
        <v>0</v>
      </c>
      <c r="E597" s="80">
        <f t="shared" si="114"/>
        <v>0</v>
      </c>
      <c r="F597" s="6"/>
      <c r="G597" s="6"/>
      <c r="H597" s="6"/>
      <c r="I597" s="6"/>
      <c r="J597" s="6"/>
      <c r="K597" s="6"/>
      <c r="L597" s="6"/>
      <c r="M597" s="6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ht="22.5" customHeight="1">
      <c r="A598" s="8" t="s">
        <v>31</v>
      </c>
      <c r="B598" s="79">
        <f t="shared" si="112"/>
        <v>0</v>
      </c>
      <c r="C598" s="79">
        <f t="shared" si="112"/>
        <v>0</v>
      </c>
      <c r="D598" s="79">
        <f t="shared" si="113"/>
        <v>0</v>
      </c>
      <c r="E598" s="80">
        <f t="shared" si="114"/>
        <v>0</v>
      </c>
      <c r="F598" s="6"/>
      <c r="G598" s="6"/>
      <c r="H598" s="6"/>
      <c r="I598" s="6"/>
      <c r="J598" s="6"/>
      <c r="K598" s="6"/>
      <c r="L598" s="6"/>
      <c r="M598" s="6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ht="24" customHeight="1">
      <c r="A599" s="10" t="s">
        <v>32</v>
      </c>
      <c r="B599" s="79">
        <f>C544</f>
        <v>0</v>
      </c>
      <c r="C599" s="79">
        <f>C573</f>
        <v>0</v>
      </c>
      <c r="D599" s="79">
        <f t="shared" si="113"/>
        <v>0</v>
      </c>
      <c r="E599" s="80">
        <f t="shared" si="114"/>
        <v>0</v>
      </c>
      <c r="F599" s="6"/>
      <c r="G599" s="6"/>
      <c r="H599" s="6"/>
      <c r="I599" s="6"/>
      <c r="J599" s="6"/>
      <c r="K599" s="6"/>
      <c r="L599" s="6"/>
      <c r="M599" s="6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ht="24" customHeight="1">
      <c r="A600" s="8" t="s">
        <v>17</v>
      </c>
      <c r="B600" s="79">
        <f>C545</f>
        <v>0</v>
      </c>
      <c r="C600" s="79">
        <f>C574</f>
        <v>0</v>
      </c>
      <c r="D600" s="79">
        <f t="shared" si="113"/>
        <v>0</v>
      </c>
      <c r="E600" s="80">
        <f t="shared" si="114"/>
        <v>0</v>
      </c>
      <c r="F600" s="6"/>
      <c r="G600" s="6"/>
      <c r="H600" s="6"/>
      <c r="I600" s="6"/>
      <c r="J600" s="6"/>
      <c r="K600" s="6"/>
      <c r="L600" s="6"/>
      <c r="M600" s="6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ht="24" customHeight="1">
      <c r="A601" s="8" t="s">
        <v>19</v>
      </c>
      <c r="B601" s="79">
        <f>C546</f>
        <v>0</v>
      </c>
      <c r="C601" s="79">
        <f>C575</f>
        <v>0</v>
      </c>
      <c r="D601" s="79">
        <f t="shared" si="113"/>
        <v>0</v>
      </c>
      <c r="E601" s="80">
        <f t="shared" si="114"/>
        <v>0</v>
      </c>
      <c r="F601" s="6"/>
      <c r="G601" s="6"/>
      <c r="H601" s="6"/>
      <c r="I601" s="6"/>
      <c r="J601" s="6"/>
      <c r="K601" s="6"/>
      <c r="L601" s="6"/>
      <c r="M601" s="6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ht="24" hidden="1" customHeight="1">
      <c r="A602" s="8" t="s">
        <v>33</v>
      </c>
      <c r="B602" s="79">
        <f>C547</f>
        <v>0</v>
      </c>
      <c r="C602" s="79">
        <f>C576</f>
        <v>0</v>
      </c>
      <c r="D602" s="79">
        <f t="shared" si="113"/>
        <v>0</v>
      </c>
      <c r="E602" s="80">
        <f t="shared" si="114"/>
        <v>0</v>
      </c>
      <c r="F602" s="6"/>
      <c r="G602" s="6"/>
      <c r="H602" s="6"/>
      <c r="I602" s="6"/>
      <c r="J602" s="6"/>
      <c r="K602" s="6"/>
      <c r="L602" s="6"/>
      <c r="M602" s="6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ht="24" customHeight="1">
      <c r="A603" s="8" t="s">
        <v>33</v>
      </c>
      <c r="B603" s="79">
        <f>C547</f>
        <v>0</v>
      </c>
      <c r="C603" s="79">
        <f>C576</f>
        <v>0</v>
      </c>
      <c r="D603" s="79">
        <f>D590</f>
        <v>0</v>
      </c>
      <c r="E603" s="80">
        <f t="shared" si="114"/>
        <v>0</v>
      </c>
      <c r="F603" s="6"/>
      <c r="G603" s="6"/>
      <c r="H603" s="6"/>
      <c r="I603" s="6"/>
      <c r="J603" s="6"/>
      <c r="K603" s="6"/>
      <c r="L603" s="6"/>
      <c r="M603" s="6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ht="24" customHeight="1">
      <c r="A604" s="8" t="s">
        <v>34</v>
      </c>
      <c r="B604" s="79">
        <f>C548</f>
        <v>0</v>
      </c>
      <c r="C604" s="79">
        <f>C577</f>
        <v>0</v>
      </c>
      <c r="D604" s="79">
        <f>D591</f>
        <v>0</v>
      </c>
      <c r="E604" s="80">
        <f t="shared" si="114"/>
        <v>0</v>
      </c>
      <c r="F604" s="6"/>
      <c r="G604" s="6"/>
      <c r="H604" s="6"/>
      <c r="I604" s="6"/>
      <c r="J604" s="6"/>
      <c r="K604" s="6"/>
      <c r="L604" s="6"/>
      <c r="M604" s="6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ht="24" customHeight="1">
      <c r="A605" s="8" t="s">
        <v>371</v>
      </c>
      <c r="B605" s="79">
        <f>C549</f>
        <v>0</v>
      </c>
      <c r="C605" s="79">
        <f>C578</f>
        <v>0</v>
      </c>
      <c r="D605" s="79">
        <f>D602</f>
        <v>0</v>
      </c>
      <c r="E605" s="80">
        <f t="shared" si="114"/>
        <v>0</v>
      </c>
      <c r="F605" s="6"/>
      <c r="G605" s="6"/>
      <c r="H605" s="6"/>
      <c r="I605" s="6"/>
      <c r="J605" s="6"/>
      <c r="K605" s="6"/>
      <c r="L605" s="6"/>
      <c r="M605" s="6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ht="24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ht="24" customHeight="1">
      <c r="A607" s="254" t="s">
        <v>234</v>
      </c>
      <c r="B607" s="253"/>
      <c r="C607" s="253"/>
      <c r="D607" s="253"/>
      <c r="E607" s="253"/>
      <c r="F607" s="253"/>
      <c r="G607" s="253"/>
      <c r="H607" s="253"/>
      <c r="I607" s="6"/>
      <c r="J607" s="6"/>
      <c r="K607" s="6"/>
      <c r="L607" s="6"/>
      <c r="M607" s="6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ht="24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ht="24" customHeight="1">
      <c r="A609" s="255" t="s">
        <v>234</v>
      </c>
      <c r="B609" s="251"/>
      <c r="C609" s="251"/>
      <c r="D609" s="250"/>
      <c r="E609" s="6"/>
      <c r="F609" s="6"/>
      <c r="G609" s="6"/>
      <c r="H609" s="6"/>
      <c r="I609" s="6"/>
      <c r="J609" s="6"/>
      <c r="K609" s="6"/>
      <c r="L609" s="6"/>
      <c r="M609" s="6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ht="24" customHeight="1">
      <c r="A610" s="39" t="s">
        <v>37</v>
      </c>
      <c r="B610" s="39" t="s">
        <v>38</v>
      </c>
      <c r="C610" s="39" t="s">
        <v>39</v>
      </c>
      <c r="D610" s="39" t="s">
        <v>45</v>
      </c>
      <c r="E610" s="6"/>
      <c r="F610" s="6"/>
      <c r="G610" s="6"/>
      <c r="H610" s="6"/>
      <c r="I610" s="6"/>
      <c r="J610" s="6"/>
      <c r="K610" s="6"/>
      <c r="L610" s="6"/>
      <c r="M610" s="6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ht="36" customHeight="1">
      <c r="A611" s="8" t="s">
        <v>66</v>
      </c>
      <c r="B611" s="28">
        <f t="shared" ref="B611:B617" si="115">SUM(G63,E304,E431,D527,E596)</f>
        <v>0</v>
      </c>
      <c r="C611" s="40">
        <v>0</v>
      </c>
      <c r="D611" s="41">
        <f t="shared" ref="D611:D619" si="116">B611*C611</f>
        <v>0</v>
      </c>
      <c r="E611" s="286" t="s">
        <v>235</v>
      </c>
      <c r="F611" s="251"/>
      <c r="G611" s="251"/>
      <c r="H611" s="250"/>
      <c r="I611" s="6"/>
      <c r="J611" s="6"/>
      <c r="K611" s="6"/>
      <c r="L611" s="6"/>
      <c r="M611" s="6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ht="24" customHeight="1">
      <c r="A612" s="8" t="s">
        <v>67</v>
      </c>
      <c r="B612" s="28">
        <f t="shared" si="115"/>
        <v>0</v>
      </c>
      <c r="C612" s="40">
        <v>0</v>
      </c>
      <c r="D612" s="41">
        <f t="shared" si="116"/>
        <v>0</v>
      </c>
      <c r="E612" s="280" t="s">
        <v>236</v>
      </c>
      <c r="F612" s="271"/>
      <c r="G612" s="271"/>
      <c r="H612" s="272"/>
      <c r="I612" s="6"/>
      <c r="J612" s="6"/>
      <c r="K612" s="6"/>
      <c r="L612" s="6"/>
      <c r="M612" s="6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ht="24" customHeight="1">
      <c r="A613" s="8" t="s">
        <v>31</v>
      </c>
      <c r="B613" s="28">
        <f t="shared" si="115"/>
        <v>0</v>
      </c>
      <c r="C613" s="40">
        <v>0</v>
      </c>
      <c r="D613" s="41">
        <f t="shared" si="116"/>
        <v>0</v>
      </c>
      <c r="E613" s="266"/>
      <c r="F613" s="267"/>
      <c r="G613" s="267"/>
      <c r="H613" s="268"/>
      <c r="I613" s="6"/>
      <c r="J613" s="6"/>
      <c r="K613" s="6"/>
      <c r="L613" s="6"/>
      <c r="M613" s="6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ht="24" customHeight="1">
      <c r="A614" s="10" t="s">
        <v>32</v>
      </c>
      <c r="B614" s="28">
        <f t="shared" si="115"/>
        <v>0</v>
      </c>
      <c r="C614" s="40">
        <v>0</v>
      </c>
      <c r="D614" s="41">
        <f t="shared" si="116"/>
        <v>0</v>
      </c>
      <c r="E614" s="6"/>
      <c r="F614" s="6"/>
      <c r="G614" s="6"/>
      <c r="H614" s="6"/>
      <c r="I614" s="6"/>
      <c r="J614" s="6"/>
      <c r="K614" s="6"/>
      <c r="L614" s="6"/>
      <c r="M614" s="6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ht="24" customHeight="1">
      <c r="A615" s="8" t="s">
        <v>17</v>
      </c>
      <c r="B615" s="28">
        <f t="shared" si="115"/>
        <v>0</v>
      </c>
      <c r="C615" s="40">
        <v>0</v>
      </c>
      <c r="D615" s="41">
        <f t="shared" si="116"/>
        <v>0</v>
      </c>
      <c r="E615" s="6"/>
      <c r="F615" s="6"/>
      <c r="G615" s="6"/>
      <c r="H615" s="6"/>
      <c r="I615" s="6"/>
      <c r="J615" s="6"/>
      <c r="K615" s="6"/>
      <c r="L615" s="6"/>
      <c r="M615" s="6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ht="24" customHeight="1">
      <c r="A616" s="8" t="s">
        <v>19</v>
      </c>
      <c r="B616" s="28">
        <f t="shared" si="115"/>
        <v>0</v>
      </c>
      <c r="C616" s="40">
        <v>0</v>
      </c>
      <c r="D616" s="41">
        <f t="shared" si="116"/>
        <v>0</v>
      </c>
      <c r="E616" s="6"/>
      <c r="F616" s="6"/>
      <c r="G616" s="6"/>
      <c r="H616" s="6"/>
      <c r="I616" s="6"/>
      <c r="J616" s="6"/>
      <c r="K616" s="6"/>
      <c r="L616" s="6"/>
      <c r="M616" s="6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ht="24" customHeight="1">
      <c r="A617" s="8" t="s">
        <v>33</v>
      </c>
      <c r="B617" s="28">
        <f t="shared" si="115"/>
        <v>0</v>
      </c>
      <c r="C617" s="40">
        <v>0</v>
      </c>
      <c r="D617" s="41">
        <f t="shared" si="116"/>
        <v>0</v>
      </c>
      <c r="E617" s="6"/>
      <c r="F617" s="6"/>
      <c r="G617" s="6"/>
      <c r="H617" s="6"/>
      <c r="I617" s="6"/>
      <c r="J617" s="6"/>
      <c r="K617" s="6"/>
      <c r="L617" s="6"/>
      <c r="M617" s="6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ht="24" customHeight="1">
      <c r="A618" s="8" t="s">
        <v>34</v>
      </c>
      <c r="B618" s="28">
        <f>SUM(G70,E311,E438,D534,E604)</f>
        <v>0</v>
      </c>
      <c r="C618" s="40">
        <v>0</v>
      </c>
      <c r="D618" s="41">
        <f t="shared" si="116"/>
        <v>0</v>
      </c>
      <c r="E618" s="6"/>
      <c r="F618" s="6"/>
      <c r="G618" s="6"/>
      <c r="H618" s="6"/>
      <c r="I618" s="6"/>
      <c r="J618" s="6"/>
      <c r="K618" s="6"/>
      <c r="L618" s="6"/>
      <c r="M618" s="6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ht="24" customHeight="1">
      <c r="A619" s="8" t="s">
        <v>371</v>
      </c>
      <c r="B619" s="28">
        <f>SUM(G71,E312,E439,D535,E605)</f>
        <v>0</v>
      </c>
      <c r="C619" s="40">
        <v>0</v>
      </c>
      <c r="D619" s="41">
        <f t="shared" si="116"/>
        <v>0</v>
      </c>
      <c r="E619" s="6"/>
      <c r="F619" s="6"/>
      <c r="G619" s="6"/>
      <c r="H619" s="6"/>
      <c r="I619" s="6"/>
      <c r="J619" s="6"/>
      <c r="K619" s="6"/>
      <c r="L619" s="6"/>
      <c r="M619" s="6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ht="24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ht="24" customHeight="1">
      <c r="A621" s="281" t="s">
        <v>237</v>
      </c>
      <c r="B621" s="253"/>
      <c r="C621" s="253"/>
      <c r="D621" s="253"/>
      <c r="E621" s="253"/>
      <c r="F621" s="253"/>
      <c r="G621" s="253"/>
      <c r="H621" s="253"/>
      <c r="I621" s="253"/>
      <c r="J621" s="6"/>
      <c r="K621" s="6"/>
      <c r="L621" s="6"/>
      <c r="M621" s="6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ht="24" customHeight="1">
      <c r="A622" s="132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ht="24" customHeight="1">
      <c r="A623" s="255" t="s">
        <v>238</v>
      </c>
      <c r="B623" s="251"/>
      <c r="C623" s="251"/>
      <c r="D623" s="251"/>
      <c r="E623" s="251"/>
      <c r="F623" s="251"/>
      <c r="G623" s="251"/>
      <c r="H623" s="250"/>
      <c r="I623" s="67"/>
      <c r="J623" s="6"/>
      <c r="K623" s="6"/>
      <c r="L623" s="6"/>
      <c r="M623" s="6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ht="24" customHeight="1">
      <c r="A624" s="282" t="s">
        <v>239</v>
      </c>
      <c r="B624" s="284" t="s">
        <v>240</v>
      </c>
      <c r="C624" s="251"/>
      <c r="D624" s="251"/>
      <c r="E624" s="251"/>
      <c r="F624" s="251"/>
      <c r="G624" s="250"/>
      <c r="H624" s="285" t="s">
        <v>241</v>
      </c>
      <c r="I624" s="67"/>
      <c r="J624" s="6"/>
      <c r="K624" s="6"/>
      <c r="L624" s="6"/>
      <c r="M624" s="6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ht="62.25" customHeight="1">
      <c r="A625" s="283"/>
      <c r="B625" s="236" t="s">
        <v>364</v>
      </c>
      <c r="C625" s="236" t="s">
        <v>365</v>
      </c>
      <c r="D625" s="236" t="s">
        <v>366</v>
      </c>
      <c r="E625" s="236" t="s">
        <v>367</v>
      </c>
      <c r="F625" s="236" t="s">
        <v>368</v>
      </c>
      <c r="G625" s="236" t="s">
        <v>369</v>
      </c>
      <c r="H625" s="283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ht="31.5" customHeight="1">
      <c r="A626" s="133" t="s">
        <v>242</v>
      </c>
      <c r="B626" s="134">
        <f t="shared" ref="B626:B634" si="117">G63</f>
        <v>0</v>
      </c>
      <c r="C626" s="134">
        <f t="shared" ref="C626:C634" si="118">E304</f>
        <v>0</v>
      </c>
      <c r="D626" s="134">
        <f t="shared" ref="D626:D634" si="119">E431</f>
        <v>0</v>
      </c>
      <c r="E626" s="134">
        <f t="shared" ref="E626:E634" si="120">D527</f>
        <v>0</v>
      </c>
      <c r="F626" s="135">
        <f t="shared" ref="F626:F633" si="121">E596</f>
        <v>0</v>
      </c>
      <c r="G626" s="134">
        <f t="shared" ref="G626:G634" si="122">D611</f>
        <v>0</v>
      </c>
      <c r="H626" s="136">
        <f t="shared" ref="H626:H634" si="123">SUM(B626:G626)</f>
        <v>0</v>
      </c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ht="37.5" customHeight="1">
      <c r="A627" s="133" t="s">
        <v>243</v>
      </c>
      <c r="B627" s="134">
        <f t="shared" si="117"/>
        <v>0</v>
      </c>
      <c r="C627" s="134">
        <f t="shared" si="118"/>
        <v>0</v>
      </c>
      <c r="D627" s="134">
        <f t="shared" si="119"/>
        <v>0</v>
      </c>
      <c r="E627" s="134">
        <f t="shared" si="120"/>
        <v>0</v>
      </c>
      <c r="F627" s="135">
        <f t="shared" si="121"/>
        <v>0</v>
      </c>
      <c r="G627" s="134">
        <f t="shared" si="122"/>
        <v>0</v>
      </c>
      <c r="H627" s="136">
        <f t="shared" si="123"/>
        <v>0</v>
      </c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ht="31.5" customHeight="1">
      <c r="A628" s="133" t="s">
        <v>244</v>
      </c>
      <c r="B628" s="134">
        <f t="shared" si="117"/>
        <v>0</v>
      </c>
      <c r="C628" s="134">
        <f t="shared" si="118"/>
        <v>0</v>
      </c>
      <c r="D628" s="134">
        <f t="shared" si="119"/>
        <v>0</v>
      </c>
      <c r="E628" s="134">
        <f t="shared" si="120"/>
        <v>0</v>
      </c>
      <c r="F628" s="135">
        <f t="shared" si="121"/>
        <v>0</v>
      </c>
      <c r="G628" s="134">
        <f t="shared" si="122"/>
        <v>0</v>
      </c>
      <c r="H628" s="136">
        <f t="shared" si="123"/>
        <v>0</v>
      </c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ht="24" customHeight="1">
      <c r="A629" s="133" t="s">
        <v>32</v>
      </c>
      <c r="B629" s="134">
        <f t="shared" si="117"/>
        <v>0</v>
      </c>
      <c r="C629" s="134">
        <f t="shared" si="118"/>
        <v>0</v>
      </c>
      <c r="D629" s="134">
        <f t="shared" si="119"/>
        <v>0</v>
      </c>
      <c r="E629" s="134">
        <f t="shared" si="120"/>
        <v>0</v>
      </c>
      <c r="F629" s="135">
        <f t="shared" si="121"/>
        <v>0</v>
      </c>
      <c r="G629" s="134">
        <f t="shared" si="122"/>
        <v>0</v>
      </c>
      <c r="H629" s="136">
        <f t="shared" si="123"/>
        <v>0</v>
      </c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ht="28.5" customHeight="1">
      <c r="A630" s="133" t="s">
        <v>17</v>
      </c>
      <c r="B630" s="134">
        <f t="shared" si="117"/>
        <v>0</v>
      </c>
      <c r="C630" s="134">
        <f t="shared" si="118"/>
        <v>0</v>
      </c>
      <c r="D630" s="134">
        <f t="shared" si="119"/>
        <v>0</v>
      </c>
      <c r="E630" s="134">
        <f t="shared" si="120"/>
        <v>0</v>
      </c>
      <c r="F630" s="135">
        <f t="shared" si="121"/>
        <v>0</v>
      </c>
      <c r="G630" s="134">
        <f t="shared" si="122"/>
        <v>0</v>
      </c>
      <c r="H630" s="136">
        <f t="shared" si="123"/>
        <v>0</v>
      </c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ht="24" customHeight="1">
      <c r="A631" s="133" t="s">
        <v>19</v>
      </c>
      <c r="B631" s="134">
        <f t="shared" si="117"/>
        <v>0</v>
      </c>
      <c r="C631" s="134">
        <f t="shared" si="118"/>
        <v>0</v>
      </c>
      <c r="D631" s="134">
        <f t="shared" si="119"/>
        <v>0</v>
      </c>
      <c r="E631" s="134">
        <f t="shared" si="120"/>
        <v>0</v>
      </c>
      <c r="F631" s="135">
        <f t="shared" si="121"/>
        <v>0</v>
      </c>
      <c r="G631" s="134">
        <f t="shared" si="122"/>
        <v>0</v>
      </c>
      <c r="H631" s="136">
        <f t="shared" si="123"/>
        <v>0</v>
      </c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ht="24" customHeight="1">
      <c r="A632" s="133" t="s">
        <v>33</v>
      </c>
      <c r="B632" s="134">
        <f t="shared" si="117"/>
        <v>0</v>
      </c>
      <c r="C632" s="134">
        <f t="shared" si="118"/>
        <v>0</v>
      </c>
      <c r="D632" s="134">
        <f t="shared" si="119"/>
        <v>0</v>
      </c>
      <c r="E632" s="134">
        <f t="shared" si="120"/>
        <v>0</v>
      </c>
      <c r="F632" s="135">
        <f t="shared" si="121"/>
        <v>0</v>
      </c>
      <c r="G632" s="134">
        <f t="shared" si="122"/>
        <v>0</v>
      </c>
      <c r="H632" s="136">
        <f t="shared" si="123"/>
        <v>0</v>
      </c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ht="24" customHeight="1">
      <c r="A633" s="133" t="s">
        <v>23</v>
      </c>
      <c r="B633" s="134">
        <f t="shared" si="117"/>
        <v>0</v>
      </c>
      <c r="C633" s="134">
        <f t="shared" si="118"/>
        <v>0</v>
      </c>
      <c r="D633" s="134">
        <f t="shared" si="119"/>
        <v>0</v>
      </c>
      <c r="E633" s="134">
        <f t="shared" si="120"/>
        <v>0</v>
      </c>
      <c r="F633" s="135">
        <f t="shared" si="121"/>
        <v>0</v>
      </c>
      <c r="G633" s="134">
        <f t="shared" si="122"/>
        <v>0</v>
      </c>
      <c r="H633" s="136">
        <f t="shared" si="123"/>
        <v>0</v>
      </c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ht="24" customHeight="1">
      <c r="A634" s="133" t="s">
        <v>371</v>
      </c>
      <c r="B634" s="134">
        <f t="shared" si="117"/>
        <v>0</v>
      </c>
      <c r="C634" s="134">
        <f t="shared" si="118"/>
        <v>0</v>
      </c>
      <c r="D634" s="134">
        <f t="shared" si="119"/>
        <v>0</v>
      </c>
      <c r="E634" s="134">
        <f t="shared" si="120"/>
        <v>0</v>
      </c>
      <c r="F634" s="135">
        <f>E605</f>
        <v>0</v>
      </c>
      <c r="G634" s="134">
        <f t="shared" si="122"/>
        <v>0</v>
      </c>
      <c r="H634" s="136">
        <f t="shared" si="123"/>
        <v>0</v>
      </c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ht="24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ht="24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ht="24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ht="24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ht="24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ht="24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ht="24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ht="24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ht="24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ht="24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ht="24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ht="24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ht="24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ht="24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ht="24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ht="24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ht="24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ht="24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ht="24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ht="24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ht="24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ht="24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ht="24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ht="24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ht="24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ht="24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ht="24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ht="24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ht="24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ht="24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ht="24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ht="24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ht="24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ht="24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ht="24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ht="24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ht="24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ht="24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ht="24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ht="24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ht="24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ht="24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ht="24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ht="24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ht="24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ht="24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ht="24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ht="24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ht="24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ht="24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ht="24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ht="24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ht="24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ht="24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ht="24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ht="24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ht="24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ht="24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ht="24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ht="24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ht="24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ht="24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ht="24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ht="24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ht="24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ht="24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ht="24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ht="24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ht="24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ht="24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ht="24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ht="24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ht="24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ht="24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ht="24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ht="24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ht="24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ht="24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ht="24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ht="24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ht="24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ht="24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ht="24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ht="24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ht="24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ht="24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ht="24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ht="24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ht="24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ht="24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ht="24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ht="24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ht="24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ht="24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ht="24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ht="24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ht="24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ht="24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ht="24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ht="24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ht="24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ht="24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ht="24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ht="24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ht="24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ht="24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ht="24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ht="24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ht="24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ht="24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ht="24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ht="24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ht="24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ht="24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ht="24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ht="24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ht="24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ht="24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ht="24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ht="24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ht="24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ht="24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ht="24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ht="24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ht="24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ht="24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ht="24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ht="24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ht="24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ht="24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ht="24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ht="24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ht="24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ht="24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ht="24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ht="24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ht="24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ht="24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ht="24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ht="24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ht="24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ht="24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ht="24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ht="24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ht="24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ht="24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ht="24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ht="24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ht="24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ht="24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ht="24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ht="24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ht="24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ht="24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ht="24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ht="24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ht="24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ht="24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ht="24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ht="24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ht="24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ht="24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ht="24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ht="24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ht="24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ht="24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ht="24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ht="24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ht="24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ht="24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ht="24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ht="24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ht="24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ht="24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ht="24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ht="24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ht="24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ht="24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ht="24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ht="24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ht="24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ht="24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ht="24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ht="24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ht="24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ht="24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ht="24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ht="24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ht="24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ht="24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ht="24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ht="24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ht="24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ht="24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ht="24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ht="24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ht="24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ht="24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ht="24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ht="24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ht="24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ht="24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ht="24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ht="24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ht="24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ht="24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ht="24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ht="24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ht="24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ht="24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ht="24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ht="24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ht="24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ht="24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ht="24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ht="24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ht="24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ht="24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ht="24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ht="24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ht="24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ht="24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ht="24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ht="24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ht="24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ht="24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ht="24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ht="24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ht="24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ht="24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ht="24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ht="24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ht="24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ht="24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ht="24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ht="24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ht="24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ht="24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ht="24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ht="24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ht="24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ht="24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ht="24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ht="24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ht="24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ht="24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ht="24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ht="24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ht="24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ht="24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ht="24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ht="24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ht="24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ht="24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ht="24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ht="24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ht="24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ht="24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ht="24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ht="24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ht="24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ht="24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ht="24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ht="24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ht="24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ht="24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ht="24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ht="24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ht="24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ht="24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ht="24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ht="24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ht="24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ht="24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ht="24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ht="24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ht="24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ht="24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ht="24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ht="24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ht="24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ht="24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ht="24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ht="24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ht="24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ht="24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ht="24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ht="24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ht="24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ht="24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ht="24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ht="24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ht="24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ht="24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ht="24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ht="24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ht="24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ht="24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ht="24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ht="24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ht="24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ht="24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ht="24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ht="24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ht="24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ht="24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ht="24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ht="24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ht="24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ht="24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ht="24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ht="24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ht="24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ht="24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ht="24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ht="24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ht="24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ht="24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ht="24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ht="24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ht="24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ht="24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ht="24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ht="24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ht="24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ht="24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ht="24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</sheetData>
  <mergeCells count="130">
    <mergeCell ref="A300:H300"/>
    <mergeCell ref="A302:E302"/>
    <mergeCell ref="A314:H314"/>
    <mergeCell ref="G180:H180"/>
    <mergeCell ref="G181:H182"/>
    <mergeCell ref="G183:H185"/>
    <mergeCell ref="A191:E191"/>
    <mergeCell ref="A203:D203"/>
    <mergeCell ref="A215:H215"/>
    <mergeCell ref="E218:H218"/>
    <mergeCell ref="A217:D217"/>
    <mergeCell ref="A229:D229"/>
    <mergeCell ref="A276:G276"/>
    <mergeCell ref="A401:H401"/>
    <mergeCell ref="A403:E403"/>
    <mergeCell ref="A415:D415"/>
    <mergeCell ref="A427:H427"/>
    <mergeCell ref="A429:E429"/>
    <mergeCell ref="F431:J432"/>
    <mergeCell ref="F434:J434"/>
    <mergeCell ref="F436:J436"/>
    <mergeCell ref="A363:H363"/>
    <mergeCell ref="A365:D365"/>
    <mergeCell ref="A377:D377"/>
    <mergeCell ref="A389:D389"/>
    <mergeCell ref="E377:H377"/>
    <mergeCell ref="A441:H441"/>
    <mergeCell ref="A443:G443"/>
    <mergeCell ref="A444:G444"/>
    <mergeCell ref="A445:A446"/>
    <mergeCell ref="B445:B446"/>
    <mergeCell ref="C445:C446"/>
    <mergeCell ref="D445:E445"/>
    <mergeCell ref="F445:G445"/>
    <mergeCell ref="A460:D460"/>
    <mergeCell ref="A461:A462"/>
    <mergeCell ref="B461:D461"/>
    <mergeCell ref="A477:H477"/>
    <mergeCell ref="A479:D479"/>
    <mergeCell ref="A491:E491"/>
    <mergeCell ref="A503:H503"/>
    <mergeCell ref="A505:D505"/>
    <mergeCell ref="A523:E523"/>
    <mergeCell ref="A537:E537"/>
    <mergeCell ref="A525:D525"/>
    <mergeCell ref="A517:D517"/>
    <mergeCell ref="A539:C539"/>
    <mergeCell ref="B550:M550"/>
    <mergeCell ref="W551:X551"/>
    <mergeCell ref="Y551:Z551"/>
    <mergeCell ref="AA551:AB551"/>
    <mergeCell ref="B551:B552"/>
    <mergeCell ref="C551:C552"/>
    <mergeCell ref="D551:D552"/>
    <mergeCell ref="E551:E552"/>
    <mergeCell ref="F551:G551"/>
    <mergeCell ref="J551:K551"/>
    <mergeCell ref="L551:M551"/>
    <mergeCell ref="E612:H613"/>
    <mergeCell ref="A621:I621"/>
    <mergeCell ref="A623:H623"/>
    <mergeCell ref="A624:A625"/>
    <mergeCell ref="B624:G624"/>
    <mergeCell ref="H624:H625"/>
    <mergeCell ref="A568:C568"/>
    <mergeCell ref="A581:C581"/>
    <mergeCell ref="A582:C582"/>
    <mergeCell ref="A594:E594"/>
    <mergeCell ref="A607:H607"/>
    <mergeCell ref="A609:D609"/>
    <mergeCell ref="E611:H611"/>
    <mergeCell ref="C12:G12"/>
    <mergeCell ref="C13:G13"/>
    <mergeCell ref="C14:G14"/>
    <mergeCell ref="A17:E17"/>
    <mergeCell ref="F17:H19"/>
    <mergeCell ref="A21:H21"/>
    <mergeCell ref="F22:H23"/>
    <mergeCell ref="A23:D23"/>
    <mergeCell ref="A1:H1"/>
    <mergeCell ref="A3:H3"/>
    <mergeCell ref="A5:G5"/>
    <mergeCell ref="C6:G6"/>
    <mergeCell ref="C7:G7"/>
    <mergeCell ref="C8:G8"/>
    <mergeCell ref="C9:G9"/>
    <mergeCell ref="C10:G10"/>
    <mergeCell ref="C11:G11"/>
    <mergeCell ref="A32:H32"/>
    <mergeCell ref="A34:E34"/>
    <mergeCell ref="A38:E38"/>
    <mergeCell ref="A43:D43"/>
    <mergeCell ref="A48:H48"/>
    <mergeCell ref="A50:D50"/>
    <mergeCell ref="A59:H59"/>
    <mergeCell ref="A61:G61"/>
    <mergeCell ref="A73:H73"/>
    <mergeCell ref="A75:H75"/>
    <mergeCell ref="A77:D77"/>
    <mergeCell ref="A89:E89"/>
    <mergeCell ref="A101:D101"/>
    <mergeCell ref="A113:E113"/>
    <mergeCell ref="A125:H125"/>
    <mergeCell ref="A127:B127"/>
    <mergeCell ref="C131:E131"/>
    <mergeCell ref="D134:F135"/>
    <mergeCell ref="A139:D139"/>
    <mergeCell ref="A151:D151"/>
    <mergeCell ref="A163:D163"/>
    <mergeCell ref="A175:H175"/>
    <mergeCell ref="A177:H177"/>
    <mergeCell ref="A179:E179"/>
    <mergeCell ref="E341:H341"/>
    <mergeCell ref="E342:H342"/>
    <mergeCell ref="A351:D351"/>
    <mergeCell ref="A339:D339"/>
    <mergeCell ref="A316:B316"/>
    <mergeCell ref="C318:D318"/>
    <mergeCell ref="C319:D319"/>
    <mergeCell ref="C320:D320"/>
    <mergeCell ref="C321:D321"/>
    <mergeCell ref="C322:D322"/>
    <mergeCell ref="A325:H325"/>
    <mergeCell ref="A327:D327"/>
    <mergeCell ref="E328:H328"/>
    <mergeCell ref="A241:D241"/>
    <mergeCell ref="A253:D253"/>
    <mergeCell ref="A265:H265"/>
    <mergeCell ref="A267:D267"/>
    <mergeCell ref="A288:F288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47" orientation="portrait" r:id="rId1"/>
  <rowBreaks count="10" manualBreakCount="10">
    <brk id="58" max="7" man="1"/>
    <brk id="123" max="7" man="1"/>
    <brk id="173" max="7" man="1"/>
    <brk id="239" max="7" man="1"/>
    <brk id="298" max="7" man="1"/>
    <brk id="361" max="7" man="1"/>
    <brk id="414" max="7" man="1"/>
    <brk id="475" max="7" man="1"/>
    <brk id="535" max="7" man="1"/>
    <brk id="60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view="pageBreakPreview" zoomScale="85" zoomScaleNormal="100" zoomScaleSheetLayoutView="85" workbookViewId="0">
      <selection activeCell="G18" sqref="G18"/>
    </sheetView>
  </sheetViews>
  <sheetFormatPr defaultColWidth="12.625" defaultRowHeight="15" customHeight="1"/>
  <cols>
    <col min="1" max="1" width="5.5" customWidth="1"/>
    <col min="2" max="2" width="24.5" customWidth="1"/>
    <col min="3" max="3" width="6.5" customWidth="1"/>
    <col min="4" max="4" width="11.625" customWidth="1"/>
    <col min="5" max="5" width="11.5" customWidth="1"/>
    <col min="6" max="6" width="12.25" customWidth="1"/>
    <col min="7" max="7" width="11.5" customWidth="1"/>
    <col min="8" max="8" width="8.5" customWidth="1"/>
    <col min="9" max="9" width="9.5" customWidth="1"/>
    <col min="10" max="10" width="9.75" customWidth="1"/>
    <col min="11" max="11" width="11" customWidth="1"/>
    <col min="12" max="12" width="9.5" customWidth="1"/>
    <col min="13" max="13" width="9" customWidth="1"/>
    <col min="14" max="14" width="9.25" customWidth="1"/>
    <col min="15" max="15" width="11.75" customWidth="1"/>
    <col min="16" max="25" width="7.625" customWidth="1"/>
  </cols>
  <sheetData>
    <row r="1" spans="1:15" ht="18.75">
      <c r="A1" s="309" t="s">
        <v>245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0"/>
    </row>
    <row r="2" spans="1:15" ht="15.75">
      <c r="A2" s="310" t="s">
        <v>246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0"/>
    </row>
    <row r="3" spans="1:15" ht="56.25" customHeight="1">
      <c r="A3" s="306" t="s">
        <v>199</v>
      </c>
      <c r="B3" s="306" t="s">
        <v>200</v>
      </c>
      <c r="C3" s="306" t="s">
        <v>201</v>
      </c>
      <c r="D3" s="2" t="s">
        <v>247</v>
      </c>
      <c r="E3" s="2" t="s">
        <v>248</v>
      </c>
      <c r="F3" s="2" t="s">
        <v>249</v>
      </c>
      <c r="G3" s="137" t="s">
        <v>250</v>
      </c>
      <c r="H3" s="137" t="s">
        <v>204</v>
      </c>
      <c r="I3" s="137" t="s">
        <v>251</v>
      </c>
      <c r="J3" s="137" t="s">
        <v>252</v>
      </c>
      <c r="K3" s="235" t="s">
        <v>363</v>
      </c>
      <c r="L3" s="137" t="s">
        <v>25</v>
      </c>
      <c r="M3" s="306" t="s">
        <v>253</v>
      </c>
      <c r="N3" s="306" t="s">
        <v>254</v>
      </c>
      <c r="O3" s="306" t="s">
        <v>255</v>
      </c>
    </row>
    <row r="4" spans="1:15" ht="14.25">
      <c r="A4" s="283"/>
      <c r="B4" s="283"/>
      <c r="C4" s="283"/>
      <c r="D4" s="2" t="s">
        <v>206</v>
      </c>
      <c r="E4" s="2" t="s">
        <v>206</v>
      </c>
      <c r="F4" s="2" t="s">
        <v>206</v>
      </c>
      <c r="G4" s="2" t="s">
        <v>206</v>
      </c>
      <c r="H4" s="2" t="s">
        <v>206</v>
      </c>
      <c r="I4" s="2" t="s">
        <v>206</v>
      </c>
      <c r="J4" s="2" t="s">
        <v>206</v>
      </c>
      <c r="K4" s="2" t="s">
        <v>206</v>
      </c>
      <c r="L4" s="2" t="s">
        <v>206</v>
      </c>
      <c r="M4" s="283"/>
      <c r="N4" s="283"/>
      <c r="O4" s="283"/>
    </row>
    <row r="5" spans="1:15" ht="25.5">
      <c r="A5" s="138">
        <v>1</v>
      </c>
      <c r="B5" s="139" t="s">
        <v>256</v>
      </c>
      <c r="C5" s="140" t="s">
        <v>201</v>
      </c>
      <c r="D5" s="141">
        <v>2</v>
      </c>
      <c r="E5" s="141">
        <v>8</v>
      </c>
      <c r="F5" s="141">
        <v>16</v>
      </c>
      <c r="G5" s="141"/>
      <c r="H5" s="141"/>
      <c r="I5" s="141"/>
      <c r="J5" s="141"/>
      <c r="K5" s="141"/>
      <c r="L5" s="141"/>
      <c r="M5" s="141">
        <f t="shared" ref="M5:M16" si="0">SUM(D5:L5)</f>
        <v>26</v>
      </c>
      <c r="N5" s="339"/>
      <c r="O5" s="142">
        <f t="shared" ref="O5:O16" si="1">N5*M5</f>
        <v>0</v>
      </c>
    </row>
    <row r="6" spans="1:15">
      <c r="A6" s="138">
        <f t="shared" ref="A6:A16" si="2">SUM(A5+1)</f>
        <v>2</v>
      </c>
      <c r="B6" s="139" t="s">
        <v>257</v>
      </c>
      <c r="C6" s="140" t="s">
        <v>201</v>
      </c>
      <c r="D6" s="141">
        <v>2</v>
      </c>
      <c r="E6" s="141">
        <v>8</v>
      </c>
      <c r="F6" s="141">
        <v>16</v>
      </c>
      <c r="G6" s="141"/>
      <c r="H6" s="141"/>
      <c r="I6" s="141"/>
      <c r="J6" s="141"/>
      <c r="K6" s="141"/>
      <c r="L6" s="141"/>
      <c r="M6" s="141">
        <f t="shared" si="0"/>
        <v>26</v>
      </c>
      <c r="N6" s="339"/>
      <c r="O6" s="142">
        <f t="shared" si="1"/>
        <v>0</v>
      </c>
    </row>
    <row r="7" spans="1:15" ht="30" customHeight="1">
      <c r="A7" s="138">
        <f t="shared" si="2"/>
        <v>3</v>
      </c>
      <c r="B7" s="139" t="s">
        <v>258</v>
      </c>
      <c r="C7" s="140" t="s">
        <v>215</v>
      </c>
      <c r="D7" s="141">
        <v>2</v>
      </c>
      <c r="E7" s="141">
        <v>8</v>
      </c>
      <c r="F7" s="141">
        <v>16</v>
      </c>
      <c r="G7" s="141">
        <v>2</v>
      </c>
      <c r="H7" s="141">
        <v>2</v>
      </c>
      <c r="I7" s="141"/>
      <c r="J7" s="141"/>
      <c r="K7" s="141">
        <v>4</v>
      </c>
      <c r="L7" s="141">
        <v>2</v>
      </c>
      <c r="M7" s="141">
        <f t="shared" si="0"/>
        <v>36</v>
      </c>
      <c r="N7" s="339"/>
      <c r="O7" s="142">
        <f t="shared" si="1"/>
        <v>0</v>
      </c>
    </row>
    <row r="8" spans="1:15">
      <c r="A8" s="138">
        <f t="shared" si="2"/>
        <v>4</v>
      </c>
      <c r="B8" s="139" t="s">
        <v>259</v>
      </c>
      <c r="C8" s="140" t="s">
        <v>215</v>
      </c>
      <c r="D8" s="141">
        <v>2</v>
      </c>
      <c r="E8" s="141">
        <v>8</v>
      </c>
      <c r="F8" s="141">
        <v>16</v>
      </c>
      <c r="G8" s="141">
        <v>2</v>
      </c>
      <c r="H8" s="141"/>
      <c r="I8" s="141"/>
      <c r="J8" s="141"/>
      <c r="K8" s="141"/>
      <c r="L8" s="141"/>
      <c r="M8" s="141">
        <f t="shared" si="0"/>
        <v>28</v>
      </c>
      <c r="N8" s="339"/>
      <c r="O8" s="142">
        <f t="shared" si="1"/>
        <v>0</v>
      </c>
    </row>
    <row r="9" spans="1:15">
      <c r="A9" s="138">
        <f t="shared" si="2"/>
        <v>5</v>
      </c>
      <c r="B9" s="139" t="s">
        <v>260</v>
      </c>
      <c r="C9" s="140" t="s">
        <v>201</v>
      </c>
      <c r="D9" s="141">
        <v>1</v>
      </c>
      <c r="E9" s="141">
        <v>4</v>
      </c>
      <c r="F9" s="141">
        <v>8</v>
      </c>
      <c r="G9" s="141"/>
      <c r="H9" s="141">
        <v>1</v>
      </c>
      <c r="I9" s="141"/>
      <c r="J9" s="141"/>
      <c r="K9" s="141">
        <v>2</v>
      </c>
      <c r="L9" s="141">
        <v>1</v>
      </c>
      <c r="M9" s="141">
        <f t="shared" si="0"/>
        <v>17</v>
      </c>
      <c r="N9" s="339"/>
      <c r="O9" s="142">
        <f t="shared" si="1"/>
        <v>0</v>
      </c>
    </row>
    <row r="10" spans="1:15" ht="25.5">
      <c r="A10" s="138">
        <f t="shared" si="2"/>
        <v>6</v>
      </c>
      <c r="B10" s="139" t="s">
        <v>261</v>
      </c>
      <c r="C10" s="140" t="s">
        <v>201</v>
      </c>
      <c r="D10" s="141">
        <v>1</v>
      </c>
      <c r="E10" s="141">
        <v>4</v>
      </c>
      <c r="F10" s="141">
        <v>8</v>
      </c>
      <c r="G10" s="141"/>
      <c r="H10" s="141"/>
      <c r="I10" s="141"/>
      <c r="J10" s="141">
        <v>4</v>
      </c>
      <c r="K10" s="141"/>
      <c r="L10" s="141"/>
      <c r="M10" s="141">
        <f t="shared" si="0"/>
        <v>17</v>
      </c>
      <c r="N10" s="339"/>
      <c r="O10" s="142">
        <f t="shared" si="1"/>
        <v>0</v>
      </c>
    </row>
    <row r="11" spans="1:15">
      <c r="A11" s="138">
        <f t="shared" si="2"/>
        <v>7</v>
      </c>
      <c r="B11" s="139" t="s">
        <v>262</v>
      </c>
      <c r="C11" s="140" t="s">
        <v>201</v>
      </c>
      <c r="D11" s="141">
        <v>1</v>
      </c>
      <c r="E11" s="141">
        <v>4</v>
      </c>
      <c r="F11" s="141">
        <v>8</v>
      </c>
      <c r="G11" s="141">
        <v>1</v>
      </c>
      <c r="H11" s="141"/>
      <c r="I11" s="141">
        <v>2</v>
      </c>
      <c r="J11" s="141">
        <v>4</v>
      </c>
      <c r="K11" s="141"/>
      <c r="L11" s="141">
        <v>1</v>
      </c>
      <c r="M11" s="141">
        <f t="shared" si="0"/>
        <v>21</v>
      </c>
      <c r="N11" s="339"/>
      <c r="O11" s="142">
        <f t="shared" si="1"/>
        <v>0</v>
      </c>
    </row>
    <row r="12" spans="1:15" ht="25.5">
      <c r="A12" s="138">
        <f t="shared" si="2"/>
        <v>8</v>
      </c>
      <c r="B12" s="139" t="s">
        <v>263</v>
      </c>
      <c r="C12" s="140" t="s">
        <v>201</v>
      </c>
      <c r="D12" s="141"/>
      <c r="E12" s="141"/>
      <c r="F12" s="141"/>
      <c r="G12" s="141">
        <v>2</v>
      </c>
      <c r="H12" s="141"/>
      <c r="I12" s="141">
        <v>4</v>
      </c>
      <c r="J12" s="141">
        <v>4</v>
      </c>
      <c r="K12" s="141"/>
      <c r="L12" s="141"/>
      <c r="M12" s="141">
        <f t="shared" si="0"/>
        <v>10</v>
      </c>
      <c r="N12" s="339"/>
      <c r="O12" s="142">
        <f t="shared" si="1"/>
        <v>0</v>
      </c>
    </row>
    <row r="13" spans="1:15" ht="25.5">
      <c r="A13" s="138">
        <f t="shared" si="2"/>
        <v>9</v>
      </c>
      <c r="B13" s="139" t="s">
        <v>264</v>
      </c>
      <c r="C13" s="140" t="s">
        <v>201</v>
      </c>
      <c r="D13" s="141"/>
      <c r="E13" s="141"/>
      <c r="F13" s="141"/>
      <c r="G13" s="141">
        <v>2</v>
      </c>
      <c r="H13" s="141"/>
      <c r="I13" s="141">
        <v>4</v>
      </c>
      <c r="J13" s="141">
        <v>4</v>
      </c>
      <c r="K13" s="141"/>
      <c r="L13" s="141"/>
      <c r="M13" s="141">
        <f t="shared" si="0"/>
        <v>10</v>
      </c>
      <c r="N13" s="339"/>
      <c r="O13" s="142">
        <f t="shared" si="1"/>
        <v>0</v>
      </c>
    </row>
    <row r="14" spans="1:15" ht="25.5">
      <c r="A14" s="138">
        <f t="shared" si="2"/>
        <v>10</v>
      </c>
      <c r="B14" s="233" t="s">
        <v>265</v>
      </c>
      <c r="C14" s="143" t="s">
        <v>201</v>
      </c>
      <c r="D14" s="141"/>
      <c r="E14" s="141"/>
      <c r="F14" s="141"/>
      <c r="G14" s="141"/>
      <c r="H14" s="141">
        <v>2</v>
      </c>
      <c r="I14" s="141"/>
      <c r="J14" s="141"/>
      <c r="K14" s="141">
        <v>4</v>
      </c>
      <c r="L14" s="141">
        <v>2</v>
      </c>
      <c r="M14" s="141">
        <f t="shared" si="0"/>
        <v>8</v>
      </c>
      <c r="N14" s="340"/>
      <c r="O14" s="142">
        <f t="shared" si="1"/>
        <v>0</v>
      </c>
    </row>
    <row r="15" spans="1:15">
      <c r="A15" s="138">
        <f t="shared" si="2"/>
        <v>11</v>
      </c>
      <c r="B15" s="139" t="s">
        <v>266</v>
      </c>
      <c r="C15" s="140" t="s">
        <v>201</v>
      </c>
      <c r="D15" s="141"/>
      <c r="E15" s="141"/>
      <c r="F15" s="141"/>
      <c r="G15" s="141"/>
      <c r="H15" s="141">
        <v>2</v>
      </c>
      <c r="I15" s="141"/>
      <c r="J15" s="141"/>
      <c r="K15" s="141">
        <v>4</v>
      </c>
      <c r="L15" s="141">
        <v>2</v>
      </c>
      <c r="M15" s="141">
        <f t="shared" si="0"/>
        <v>8</v>
      </c>
      <c r="N15" s="339"/>
      <c r="O15" s="142">
        <f t="shared" si="1"/>
        <v>0</v>
      </c>
    </row>
    <row r="16" spans="1:15" ht="25.5">
      <c r="A16" s="230">
        <f t="shared" si="2"/>
        <v>12</v>
      </c>
      <c r="B16" s="231" t="s">
        <v>267</v>
      </c>
      <c r="C16" s="216" t="s">
        <v>215</v>
      </c>
      <c r="D16" s="232"/>
      <c r="E16" s="232"/>
      <c r="F16" s="232"/>
      <c r="G16" s="232"/>
      <c r="H16" s="232">
        <v>2</v>
      </c>
      <c r="I16" s="232"/>
      <c r="J16" s="232"/>
      <c r="K16" s="232">
        <v>4</v>
      </c>
      <c r="L16" s="232">
        <v>2</v>
      </c>
      <c r="M16" s="232">
        <f t="shared" si="0"/>
        <v>8</v>
      </c>
      <c r="N16" s="341"/>
      <c r="O16" s="229">
        <f t="shared" si="1"/>
        <v>0</v>
      </c>
    </row>
    <row r="17" spans="1:15">
      <c r="A17" s="307" t="s">
        <v>362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234">
        <f>SUM(O5:O16)</f>
        <v>0</v>
      </c>
    </row>
    <row r="21" spans="1:15" ht="15.75" customHeight="1"/>
    <row r="22" spans="1:15" ht="15.75" customHeight="1"/>
    <row r="23" spans="1:15" ht="15.75" customHeight="1"/>
    <row r="24" spans="1:15" ht="15.75" customHeight="1"/>
    <row r="25" spans="1:15" ht="15.75" customHeight="1"/>
    <row r="26" spans="1:15" ht="15.75" customHeight="1"/>
    <row r="27" spans="1:15" ht="15.75" customHeight="1"/>
    <row r="28" spans="1:15" ht="15.75" customHeight="1"/>
    <row r="29" spans="1:15" ht="15.75" customHeight="1"/>
    <row r="30" spans="1:15" ht="15.75" customHeight="1"/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N3:N4"/>
    <mergeCell ref="A17:N17"/>
    <mergeCell ref="A1:O1"/>
    <mergeCell ref="A2:O2"/>
    <mergeCell ref="A3:A4"/>
    <mergeCell ref="B3:B4"/>
    <mergeCell ref="C3:C4"/>
    <mergeCell ref="M3:M4"/>
    <mergeCell ref="O3:O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8"/>
  <sheetViews>
    <sheetView view="pageBreakPreview" zoomScale="85" zoomScaleNormal="100" zoomScaleSheetLayoutView="85" workbookViewId="0">
      <selection activeCell="F13" sqref="F13"/>
    </sheetView>
  </sheetViews>
  <sheetFormatPr defaultColWidth="12.625" defaultRowHeight="15" customHeight="1"/>
  <cols>
    <col min="1" max="1" width="6" customWidth="1"/>
    <col min="2" max="2" width="29.625" customWidth="1"/>
    <col min="3" max="3" width="7.625" customWidth="1"/>
    <col min="4" max="4" width="6.625" customWidth="1"/>
    <col min="5" max="5" width="7.5" customWidth="1"/>
    <col min="6" max="6" width="11.125" customWidth="1"/>
    <col min="7" max="7" width="20.375" customWidth="1"/>
    <col min="8" max="8" width="5.5" hidden="1" customWidth="1"/>
    <col min="9" max="9" width="8.375" hidden="1" customWidth="1"/>
    <col min="10" max="10" width="4.375" hidden="1" customWidth="1"/>
    <col min="11" max="12" width="11.375" hidden="1" customWidth="1"/>
    <col min="13" max="13" width="8.375" hidden="1" customWidth="1"/>
    <col min="14" max="14" width="4.875" hidden="1" customWidth="1"/>
    <col min="15" max="15" width="9.125" hidden="1" customWidth="1"/>
    <col min="16" max="16" width="4.375" hidden="1" customWidth="1"/>
    <col min="17" max="17" width="8.875" hidden="1" customWidth="1"/>
    <col min="18" max="18" width="4.375" hidden="1" customWidth="1"/>
    <col min="19" max="19" width="8.875" hidden="1" customWidth="1"/>
    <col min="20" max="26" width="7.625" customWidth="1"/>
  </cols>
  <sheetData>
    <row r="1" spans="1:19" ht="18.75">
      <c r="A1" s="309" t="s">
        <v>268</v>
      </c>
      <c r="B1" s="251"/>
      <c r="C1" s="251"/>
      <c r="D1" s="251"/>
      <c r="E1" s="251"/>
      <c r="F1" s="251"/>
      <c r="G1" s="250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5"/>
      <c r="S1" s="145"/>
    </row>
    <row r="2" spans="1:19">
      <c r="A2" s="314" t="s">
        <v>198</v>
      </c>
      <c r="B2" s="251"/>
      <c r="C2" s="251"/>
      <c r="D2" s="251"/>
      <c r="E2" s="251"/>
      <c r="F2" s="251"/>
      <c r="G2" s="250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7"/>
    </row>
    <row r="3" spans="1:19" ht="23.25" hidden="1" customHeight="1">
      <c r="A3" s="306" t="s">
        <v>199</v>
      </c>
      <c r="B3" s="306" t="s">
        <v>200</v>
      </c>
      <c r="C3" s="306" t="s">
        <v>201</v>
      </c>
      <c r="D3" s="148"/>
      <c r="E3" s="306" t="s">
        <v>202</v>
      </c>
      <c r="F3" s="148"/>
      <c r="G3" s="137"/>
      <c r="H3" s="311" t="s">
        <v>203</v>
      </c>
      <c r="I3" s="279"/>
      <c r="J3" s="295" t="s">
        <v>204</v>
      </c>
      <c r="K3" s="279"/>
      <c r="L3" s="295" t="s">
        <v>269</v>
      </c>
      <c r="M3" s="279"/>
      <c r="N3" s="295" t="s">
        <v>19</v>
      </c>
      <c r="O3" s="279"/>
      <c r="P3" s="295" t="s">
        <v>24</v>
      </c>
      <c r="Q3" s="296"/>
      <c r="R3" s="315" t="s">
        <v>25</v>
      </c>
      <c r="S3" s="316"/>
    </row>
    <row r="4" spans="1:19" ht="34.5" customHeight="1">
      <c r="A4" s="283"/>
      <c r="B4" s="283"/>
      <c r="C4" s="283"/>
      <c r="D4" s="2" t="s">
        <v>206</v>
      </c>
      <c r="E4" s="283"/>
      <c r="F4" s="2" t="s">
        <v>207</v>
      </c>
      <c r="G4" s="2"/>
      <c r="H4" s="149" t="s">
        <v>206</v>
      </c>
      <c r="I4" s="85" t="s">
        <v>207</v>
      </c>
      <c r="J4" s="85" t="s">
        <v>206</v>
      </c>
      <c r="K4" s="85" t="s">
        <v>207</v>
      </c>
      <c r="L4" s="85" t="s">
        <v>206</v>
      </c>
      <c r="M4" s="85" t="s">
        <v>207</v>
      </c>
      <c r="N4" s="85" t="s">
        <v>206</v>
      </c>
      <c r="O4" s="85" t="s">
        <v>207</v>
      </c>
      <c r="P4" s="85" t="s">
        <v>206</v>
      </c>
      <c r="Q4" s="86" t="s">
        <v>207</v>
      </c>
      <c r="R4" s="150" t="s">
        <v>206</v>
      </c>
      <c r="S4" s="86" t="s">
        <v>207</v>
      </c>
    </row>
    <row r="5" spans="1:19" ht="34.5" customHeight="1">
      <c r="A5" s="151">
        <v>1</v>
      </c>
      <c r="B5" s="152" t="s">
        <v>270</v>
      </c>
      <c r="C5" s="151" t="s">
        <v>201</v>
      </c>
      <c r="D5" s="153">
        <v>4</v>
      </c>
      <c r="E5" s="342"/>
      <c r="F5" s="141">
        <f t="shared" ref="F5:F15" si="0">D5*E5</f>
        <v>0</v>
      </c>
      <c r="G5" s="155" t="s">
        <v>271</v>
      </c>
      <c r="H5" s="156"/>
      <c r="I5" s="92"/>
      <c r="J5" s="93"/>
      <c r="K5" s="157"/>
      <c r="L5" s="91">
        <v>1</v>
      </c>
      <c r="M5" s="94">
        <f t="shared" ref="M5:M14" si="1">L5*E5</f>
        <v>0</v>
      </c>
      <c r="N5" s="93">
        <v>1</v>
      </c>
      <c r="O5" s="95">
        <f t="shared" ref="O5:O14" si="2">N5*E5</f>
        <v>0</v>
      </c>
      <c r="P5" s="91"/>
      <c r="Q5" s="96"/>
      <c r="R5" s="91"/>
      <c r="S5" s="96"/>
    </row>
    <row r="6" spans="1:19" ht="30">
      <c r="A6" s="151">
        <v>2</v>
      </c>
      <c r="B6" s="158" t="s">
        <v>272</v>
      </c>
      <c r="C6" s="151" t="s">
        <v>201</v>
      </c>
      <c r="D6" s="153">
        <v>4</v>
      </c>
      <c r="E6" s="342"/>
      <c r="F6" s="141">
        <f t="shared" si="0"/>
        <v>0</v>
      </c>
      <c r="G6" s="155" t="s">
        <v>271</v>
      </c>
      <c r="H6" s="159"/>
      <c r="I6" s="103"/>
      <c r="J6" s="104"/>
      <c r="K6" s="106"/>
      <c r="L6" s="102">
        <v>1</v>
      </c>
      <c r="M6" s="105">
        <f t="shared" si="1"/>
        <v>0</v>
      </c>
      <c r="N6" s="104">
        <v>1</v>
      </c>
      <c r="O6" s="106">
        <f t="shared" si="2"/>
        <v>0</v>
      </c>
      <c r="P6" s="102"/>
      <c r="Q6" s="105"/>
      <c r="R6" s="102"/>
      <c r="S6" s="105"/>
    </row>
    <row r="7" spans="1:19" ht="30">
      <c r="A7" s="151">
        <v>3</v>
      </c>
      <c r="B7" s="160" t="s">
        <v>273</v>
      </c>
      <c r="C7" s="151" t="s">
        <v>201</v>
      </c>
      <c r="D7" s="153">
        <v>4</v>
      </c>
      <c r="E7" s="342"/>
      <c r="F7" s="141">
        <f t="shared" si="0"/>
        <v>0</v>
      </c>
      <c r="G7" s="155" t="s">
        <v>271</v>
      </c>
      <c r="H7" s="159"/>
      <c r="I7" s="103"/>
      <c r="J7" s="104"/>
      <c r="K7" s="109"/>
      <c r="L7" s="102">
        <v>1</v>
      </c>
      <c r="M7" s="105">
        <f t="shared" si="1"/>
        <v>0</v>
      </c>
      <c r="N7" s="104">
        <v>1</v>
      </c>
      <c r="O7" s="106">
        <f t="shared" si="2"/>
        <v>0</v>
      </c>
      <c r="P7" s="102"/>
      <c r="Q7" s="107"/>
      <c r="R7" s="102"/>
      <c r="S7" s="107"/>
    </row>
    <row r="8" spans="1:19" ht="107.25" customHeight="1">
      <c r="A8" s="151">
        <f t="shared" ref="A8:A12" si="3">SUM(A7+1)</f>
        <v>4</v>
      </c>
      <c r="B8" s="160" t="s">
        <v>274</v>
      </c>
      <c r="C8" s="151" t="s">
        <v>201</v>
      </c>
      <c r="D8" s="141">
        <v>200</v>
      </c>
      <c r="E8" s="342"/>
      <c r="F8" s="141">
        <f t="shared" si="0"/>
        <v>0</v>
      </c>
      <c r="G8" s="155" t="s">
        <v>275</v>
      </c>
      <c r="H8" s="159">
        <v>6</v>
      </c>
      <c r="I8" s="103">
        <f t="shared" ref="I8:I11" si="4">H8*E8</f>
        <v>0</v>
      </c>
      <c r="J8" s="104">
        <v>6</v>
      </c>
      <c r="K8" s="106">
        <f>J8*E8</f>
        <v>0</v>
      </c>
      <c r="L8" s="102">
        <v>24</v>
      </c>
      <c r="M8" s="105">
        <f t="shared" si="1"/>
        <v>0</v>
      </c>
      <c r="N8" s="104">
        <v>12</v>
      </c>
      <c r="O8" s="106">
        <f t="shared" si="2"/>
        <v>0</v>
      </c>
      <c r="P8" s="102">
        <v>6</v>
      </c>
      <c r="Q8" s="105">
        <f>E8*P8</f>
        <v>0</v>
      </c>
      <c r="R8" s="102">
        <v>6</v>
      </c>
      <c r="S8" s="105">
        <f>I8*R8</f>
        <v>0</v>
      </c>
    </row>
    <row r="9" spans="1:19" ht="45">
      <c r="A9" s="151">
        <f t="shared" si="3"/>
        <v>5</v>
      </c>
      <c r="B9" s="152" t="s">
        <v>276</v>
      </c>
      <c r="C9" s="151" t="s">
        <v>215</v>
      </c>
      <c r="D9" s="141">
        <v>8</v>
      </c>
      <c r="E9" s="342"/>
      <c r="F9" s="141">
        <f t="shared" si="0"/>
        <v>0</v>
      </c>
      <c r="G9" s="155" t="s">
        <v>277</v>
      </c>
      <c r="H9" s="159">
        <v>2</v>
      </c>
      <c r="I9" s="103">
        <f t="shared" si="4"/>
        <v>0</v>
      </c>
      <c r="J9" s="104"/>
      <c r="K9" s="161"/>
      <c r="L9" s="102">
        <v>1</v>
      </c>
      <c r="M9" s="105">
        <f t="shared" si="1"/>
        <v>0</v>
      </c>
      <c r="N9" s="104">
        <v>1</v>
      </c>
      <c r="O9" s="106">
        <f t="shared" si="2"/>
        <v>0</v>
      </c>
      <c r="P9" s="102"/>
      <c r="Q9" s="108"/>
      <c r="R9" s="102"/>
      <c r="S9" s="108"/>
    </row>
    <row r="10" spans="1:19" ht="45">
      <c r="A10" s="151">
        <f t="shared" si="3"/>
        <v>6</v>
      </c>
      <c r="B10" s="152" t="s">
        <v>278</v>
      </c>
      <c r="C10" s="151" t="s">
        <v>201</v>
      </c>
      <c r="D10" s="141">
        <v>12</v>
      </c>
      <c r="E10" s="342"/>
      <c r="F10" s="141">
        <f t="shared" si="0"/>
        <v>0</v>
      </c>
      <c r="G10" s="155" t="s">
        <v>277</v>
      </c>
      <c r="H10" s="159">
        <v>2</v>
      </c>
      <c r="I10" s="103">
        <f t="shared" si="4"/>
        <v>0</v>
      </c>
      <c r="J10" s="104"/>
      <c r="K10" s="109"/>
      <c r="L10" s="102">
        <v>2</v>
      </c>
      <c r="M10" s="107">
        <f t="shared" si="1"/>
        <v>0</v>
      </c>
      <c r="N10" s="104">
        <v>2</v>
      </c>
      <c r="O10" s="109">
        <f t="shared" si="2"/>
        <v>0</v>
      </c>
      <c r="P10" s="102"/>
      <c r="Q10" s="107"/>
      <c r="R10" s="102"/>
      <c r="S10" s="107"/>
    </row>
    <row r="11" spans="1:19" ht="45">
      <c r="A11" s="151">
        <f t="shared" si="3"/>
        <v>7</v>
      </c>
      <c r="B11" s="160" t="s">
        <v>279</v>
      </c>
      <c r="C11" s="151" t="s">
        <v>215</v>
      </c>
      <c r="D11" s="153">
        <v>12</v>
      </c>
      <c r="E11" s="342"/>
      <c r="F11" s="141">
        <f t="shared" si="0"/>
        <v>0</v>
      </c>
      <c r="G11" s="155" t="s">
        <v>277</v>
      </c>
      <c r="H11" s="159">
        <v>1</v>
      </c>
      <c r="I11" s="103">
        <f t="shared" si="4"/>
        <v>0</v>
      </c>
      <c r="J11" s="104"/>
      <c r="K11" s="109"/>
      <c r="L11" s="102">
        <v>2</v>
      </c>
      <c r="M11" s="107">
        <f t="shared" si="1"/>
        <v>0</v>
      </c>
      <c r="N11" s="104">
        <v>2</v>
      </c>
      <c r="O11" s="109">
        <f t="shared" si="2"/>
        <v>0</v>
      </c>
      <c r="P11" s="102"/>
      <c r="Q11" s="107"/>
      <c r="R11" s="102"/>
      <c r="S11" s="107"/>
    </row>
    <row r="12" spans="1:19" ht="45">
      <c r="A12" s="151">
        <f t="shared" si="3"/>
        <v>8</v>
      </c>
      <c r="B12" s="160" t="s">
        <v>208</v>
      </c>
      <c r="C12" s="151" t="s">
        <v>215</v>
      </c>
      <c r="D12" s="141">
        <v>12</v>
      </c>
      <c r="E12" s="342"/>
      <c r="F12" s="141">
        <f t="shared" si="0"/>
        <v>0</v>
      </c>
      <c r="G12" s="155" t="s">
        <v>277</v>
      </c>
      <c r="H12" s="159"/>
      <c r="I12" s="103"/>
      <c r="J12" s="104"/>
      <c r="K12" s="109"/>
      <c r="L12" s="102">
        <v>2</v>
      </c>
      <c r="M12" s="105">
        <f t="shared" si="1"/>
        <v>0</v>
      </c>
      <c r="N12" s="104">
        <v>2</v>
      </c>
      <c r="O12" s="106">
        <f t="shared" si="2"/>
        <v>0</v>
      </c>
      <c r="P12" s="102"/>
      <c r="Q12" s="107"/>
      <c r="R12" s="102"/>
      <c r="S12" s="107"/>
    </row>
    <row r="13" spans="1:19" ht="30">
      <c r="A13" s="154">
        <v>9</v>
      </c>
      <c r="B13" s="152" t="s">
        <v>280</v>
      </c>
      <c r="C13" s="151" t="s">
        <v>201</v>
      </c>
      <c r="D13" s="141">
        <v>6</v>
      </c>
      <c r="E13" s="343"/>
      <c r="F13" s="141">
        <f t="shared" si="0"/>
        <v>0</v>
      </c>
      <c r="G13" s="155" t="s">
        <v>271</v>
      </c>
      <c r="H13" s="159"/>
      <c r="I13" s="103"/>
      <c r="J13" s="104"/>
      <c r="K13" s="109"/>
      <c r="L13" s="102">
        <v>1</v>
      </c>
      <c r="M13" s="105">
        <f t="shared" si="1"/>
        <v>0</v>
      </c>
      <c r="N13" s="104">
        <v>1</v>
      </c>
      <c r="O13" s="106">
        <f t="shared" si="2"/>
        <v>0</v>
      </c>
      <c r="P13" s="102"/>
      <c r="Q13" s="107"/>
      <c r="R13" s="102"/>
      <c r="S13" s="107"/>
    </row>
    <row r="14" spans="1:19" ht="30">
      <c r="A14" s="162">
        <f t="shared" ref="A14:A15" si="5">SUM(A13+1)</f>
        <v>10</v>
      </c>
      <c r="B14" s="163" t="s">
        <v>281</v>
      </c>
      <c r="C14" s="162" t="s">
        <v>215</v>
      </c>
      <c r="D14" s="153">
        <v>6</v>
      </c>
      <c r="E14" s="343"/>
      <c r="F14" s="141">
        <f t="shared" si="0"/>
        <v>0</v>
      </c>
      <c r="G14" s="155" t="s">
        <v>271</v>
      </c>
      <c r="H14" s="159">
        <v>1</v>
      </c>
      <c r="I14" s="103">
        <f t="shared" ref="I14:I15" si="6">H14*E14</f>
        <v>0</v>
      </c>
      <c r="J14" s="104"/>
      <c r="K14" s="109"/>
      <c r="L14" s="102">
        <v>1</v>
      </c>
      <c r="M14" s="105">
        <f t="shared" si="1"/>
        <v>0</v>
      </c>
      <c r="N14" s="104">
        <v>1</v>
      </c>
      <c r="O14" s="106">
        <f t="shared" si="2"/>
        <v>0</v>
      </c>
      <c r="P14" s="102"/>
      <c r="Q14" s="107"/>
      <c r="R14" s="102"/>
      <c r="S14" s="107"/>
    </row>
    <row r="15" spans="1:19">
      <c r="A15" s="151">
        <f t="shared" si="5"/>
        <v>11</v>
      </c>
      <c r="B15" s="160" t="s">
        <v>282</v>
      </c>
      <c r="C15" s="151" t="s">
        <v>201</v>
      </c>
      <c r="D15" s="141">
        <v>1</v>
      </c>
      <c r="E15" s="343"/>
      <c r="F15" s="141">
        <f t="shared" si="0"/>
        <v>0</v>
      </c>
      <c r="G15" s="164" t="s">
        <v>283</v>
      </c>
      <c r="H15" s="159">
        <v>1</v>
      </c>
      <c r="I15" s="103">
        <f t="shared" si="6"/>
        <v>0</v>
      </c>
      <c r="J15" s="104"/>
      <c r="K15" s="109"/>
      <c r="L15" s="102"/>
      <c r="M15" s="105"/>
      <c r="N15" s="104"/>
      <c r="O15" s="106"/>
      <c r="P15" s="102"/>
      <c r="Q15" s="107"/>
      <c r="R15" s="102"/>
      <c r="S15" s="107"/>
    </row>
    <row r="16" spans="1:19" ht="14.25">
      <c r="A16" s="312" t="s">
        <v>224</v>
      </c>
      <c r="B16" s="251"/>
      <c r="C16" s="251"/>
      <c r="D16" s="251"/>
      <c r="E16" s="250"/>
      <c r="F16" s="165">
        <f>SUM(F5:F15)</f>
        <v>0</v>
      </c>
      <c r="G16" s="165"/>
      <c r="H16" s="166"/>
      <c r="I16" s="126">
        <f>SUM(I6:I15)</f>
        <v>0</v>
      </c>
      <c r="J16" s="125"/>
      <c r="K16" s="126">
        <f>SUM(K6:K15)</f>
        <v>0</v>
      </c>
      <c r="L16" s="125"/>
      <c r="M16" s="126">
        <f>SUM(M6:M15)</f>
        <v>0</v>
      </c>
      <c r="N16" s="125"/>
      <c r="O16" s="126">
        <f>SUM(O6:O15)</f>
        <v>0</v>
      </c>
      <c r="P16" s="125"/>
      <c r="Q16" s="126">
        <f>SUM(Q6:Q15)</f>
        <v>0</v>
      </c>
      <c r="R16" s="125"/>
      <c r="S16" s="126">
        <f>SUM(S6:S15)</f>
        <v>0</v>
      </c>
    </row>
    <row r="17" spans="1:6" hidden="1">
      <c r="A17" s="313" t="s">
        <v>284</v>
      </c>
      <c r="B17" s="251"/>
      <c r="C17" s="251"/>
      <c r="D17" s="251"/>
      <c r="E17" s="250"/>
      <c r="F17" s="142">
        <f t="shared" ref="F17:F18" si="7">F16/12</f>
        <v>0</v>
      </c>
    </row>
    <row r="18" spans="1:6" ht="15" hidden="1" customHeight="1">
      <c r="A18" s="313" t="s">
        <v>285</v>
      </c>
      <c r="B18" s="251"/>
      <c r="C18" s="251"/>
      <c r="D18" s="251"/>
      <c r="E18" s="250"/>
      <c r="F18" s="142">
        <f t="shared" si="7"/>
        <v>0</v>
      </c>
    </row>
    <row r="19" spans="1:6" ht="15.7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5">
    <mergeCell ref="J3:K3"/>
    <mergeCell ref="L3:M3"/>
    <mergeCell ref="N3:O3"/>
    <mergeCell ref="P3:Q3"/>
    <mergeCell ref="R3:S3"/>
    <mergeCell ref="H3:I3"/>
    <mergeCell ref="A16:E16"/>
    <mergeCell ref="A17:E17"/>
    <mergeCell ref="A18:E18"/>
    <mergeCell ref="A1:G1"/>
    <mergeCell ref="A2:G2"/>
    <mergeCell ref="A3:A4"/>
    <mergeCell ref="B3:B4"/>
    <mergeCell ref="C3:C4"/>
    <mergeCell ref="E3:E4"/>
  </mergeCells>
  <printOptions horizontalCentered="1"/>
  <pageMargins left="0.23622047244094491" right="0.23622047244094491" top="0.35433070866141736" bottom="0.35433070866141736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view="pageBreakPreview" zoomScaleNormal="100" zoomScaleSheetLayoutView="100" workbookViewId="0">
      <selection activeCell="E49" sqref="E4:E49"/>
    </sheetView>
  </sheetViews>
  <sheetFormatPr defaultColWidth="12.625" defaultRowHeight="14.25"/>
  <cols>
    <col min="1" max="1" width="4" customWidth="1"/>
    <col min="2" max="2" width="39.875" customWidth="1"/>
    <col min="3" max="3" width="7.75" customWidth="1"/>
    <col min="4" max="4" width="6.75" customWidth="1"/>
    <col min="5" max="5" width="11.125" customWidth="1"/>
    <col min="6" max="6" width="11.875" customWidth="1"/>
    <col min="7" max="7" width="28.625" customWidth="1"/>
    <col min="8" max="8" width="4.75" hidden="1" customWidth="1"/>
    <col min="9" max="9" width="8.625" hidden="1" customWidth="1"/>
    <col min="10" max="10" width="4.75" hidden="1" customWidth="1"/>
    <col min="11" max="11" width="8.625" hidden="1" customWidth="1"/>
    <col min="12" max="12" width="4.75" hidden="1" customWidth="1"/>
    <col min="13" max="13" width="8.625" hidden="1" customWidth="1"/>
    <col min="14" max="14" width="5" hidden="1" customWidth="1"/>
    <col min="15" max="15" width="9.875" hidden="1" customWidth="1"/>
    <col min="16" max="16" width="4.75" hidden="1" customWidth="1"/>
    <col min="17" max="17" width="8.625" hidden="1" customWidth="1"/>
    <col min="18" max="18" width="5.875" hidden="1" customWidth="1"/>
    <col min="19" max="19" width="9.875" hidden="1" customWidth="1"/>
    <col min="20" max="20" width="4.625" hidden="1" customWidth="1"/>
    <col min="21" max="21" width="9.875" hidden="1" customWidth="1"/>
    <col min="22" max="22" width="4.75" hidden="1" customWidth="1"/>
    <col min="23" max="23" width="8.625" hidden="1" customWidth="1"/>
    <col min="24" max="26" width="7.625" customWidth="1"/>
  </cols>
  <sheetData>
    <row r="1" spans="1:23" ht="18.75">
      <c r="A1" s="309" t="s">
        <v>286</v>
      </c>
      <c r="B1" s="251"/>
      <c r="C1" s="251"/>
      <c r="D1" s="251"/>
      <c r="E1" s="251"/>
      <c r="F1" s="251"/>
      <c r="G1" s="250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8"/>
    </row>
    <row r="2" spans="1:23" ht="15" customHeight="1">
      <c r="A2" s="317" t="s">
        <v>199</v>
      </c>
      <c r="B2" s="318" t="s">
        <v>200</v>
      </c>
      <c r="C2" s="318" t="s">
        <v>201</v>
      </c>
      <c r="D2" s="319" t="s">
        <v>206</v>
      </c>
      <c r="E2" s="318" t="s">
        <v>287</v>
      </c>
      <c r="F2" s="319" t="s">
        <v>207</v>
      </c>
      <c r="G2" s="319" t="s">
        <v>288</v>
      </c>
      <c r="H2" s="323" t="s">
        <v>289</v>
      </c>
      <c r="I2" s="316"/>
      <c r="J2" s="324" t="s">
        <v>13</v>
      </c>
      <c r="K2" s="316"/>
      <c r="L2" s="324" t="s">
        <v>14</v>
      </c>
      <c r="M2" s="316"/>
      <c r="N2" s="321" t="s">
        <v>203</v>
      </c>
      <c r="O2" s="316"/>
      <c r="P2" s="321" t="s">
        <v>204</v>
      </c>
      <c r="Q2" s="316"/>
      <c r="R2" s="321" t="s">
        <v>269</v>
      </c>
      <c r="S2" s="316"/>
      <c r="T2" s="321" t="s">
        <v>19</v>
      </c>
      <c r="U2" s="316"/>
      <c r="V2" s="321" t="s">
        <v>25</v>
      </c>
      <c r="W2" s="316"/>
    </row>
    <row r="3" spans="1:23" ht="30">
      <c r="A3" s="283"/>
      <c r="B3" s="283"/>
      <c r="C3" s="283"/>
      <c r="D3" s="320"/>
      <c r="E3" s="283"/>
      <c r="F3" s="320"/>
      <c r="G3" s="320"/>
      <c r="H3" s="169" t="s">
        <v>206</v>
      </c>
      <c r="I3" s="170" t="s">
        <v>207</v>
      </c>
      <c r="J3" s="171" t="s">
        <v>206</v>
      </c>
      <c r="K3" s="170" t="s">
        <v>207</v>
      </c>
      <c r="L3" s="171" t="s">
        <v>206</v>
      </c>
      <c r="M3" s="170" t="s">
        <v>207</v>
      </c>
      <c r="N3" s="171" t="s">
        <v>206</v>
      </c>
      <c r="O3" s="170" t="s">
        <v>207</v>
      </c>
      <c r="P3" s="171" t="s">
        <v>206</v>
      </c>
      <c r="Q3" s="170" t="s">
        <v>207</v>
      </c>
      <c r="R3" s="171" t="s">
        <v>206</v>
      </c>
      <c r="S3" s="170" t="s">
        <v>207</v>
      </c>
      <c r="T3" s="171" t="s">
        <v>206</v>
      </c>
      <c r="U3" s="170" t="s">
        <v>207</v>
      </c>
      <c r="V3" s="171" t="s">
        <v>206</v>
      </c>
      <c r="W3" s="170" t="s">
        <v>207</v>
      </c>
    </row>
    <row r="4" spans="1:23" ht="90">
      <c r="A4" s="140">
        <v>1</v>
      </c>
      <c r="B4" s="172" t="s">
        <v>290</v>
      </c>
      <c r="C4" s="173" t="s">
        <v>201</v>
      </c>
      <c r="D4" s="174">
        <v>12</v>
      </c>
      <c r="E4" s="344"/>
      <c r="F4" s="175">
        <f t="shared" ref="F4:F49" si="0">D4*E4</f>
        <v>0</v>
      </c>
      <c r="G4" s="155" t="s">
        <v>291</v>
      </c>
      <c r="H4" s="176">
        <v>1</v>
      </c>
      <c r="I4" s="177">
        <f t="shared" ref="I4:I6" si="1">E4*H4</f>
        <v>0</v>
      </c>
      <c r="J4" s="178"/>
      <c r="K4" s="179"/>
      <c r="L4" s="180">
        <v>1</v>
      </c>
      <c r="M4" s="177">
        <f t="shared" ref="M4:M6" si="2">L4*E4</f>
        <v>0</v>
      </c>
      <c r="N4" s="178"/>
      <c r="O4" s="179"/>
      <c r="P4" s="180">
        <v>1</v>
      </c>
      <c r="Q4" s="177">
        <f t="shared" ref="Q4:Q5" si="3">P4*E4</f>
        <v>0</v>
      </c>
      <c r="R4" s="178"/>
      <c r="S4" s="179"/>
      <c r="T4" s="180"/>
      <c r="U4" s="177"/>
      <c r="V4" s="178">
        <v>1</v>
      </c>
      <c r="W4" s="179">
        <f t="shared" ref="W4:W5" si="4">V4*E4</f>
        <v>0</v>
      </c>
    </row>
    <row r="5" spans="1:23" ht="75">
      <c r="A5" s="140">
        <f t="shared" ref="A5:A48" si="5">SUM(A4+1)</f>
        <v>2</v>
      </c>
      <c r="B5" s="172" t="s">
        <v>292</v>
      </c>
      <c r="C5" s="173" t="s">
        <v>201</v>
      </c>
      <c r="D5" s="174">
        <v>12</v>
      </c>
      <c r="E5" s="344"/>
      <c r="F5" s="175">
        <f t="shared" si="0"/>
        <v>0</v>
      </c>
      <c r="G5" s="155" t="s">
        <v>293</v>
      </c>
      <c r="H5" s="176">
        <v>1</v>
      </c>
      <c r="I5" s="177">
        <f t="shared" si="1"/>
        <v>0</v>
      </c>
      <c r="J5" s="178"/>
      <c r="K5" s="179"/>
      <c r="L5" s="180">
        <v>1</v>
      </c>
      <c r="M5" s="177">
        <f t="shared" si="2"/>
        <v>0</v>
      </c>
      <c r="N5" s="178"/>
      <c r="O5" s="179"/>
      <c r="P5" s="180">
        <v>1</v>
      </c>
      <c r="Q5" s="177">
        <f t="shared" si="3"/>
        <v>0</v>
      </c>
      <c r="R5" s="178"/>
      <c r="S5" s="179"/>
      <c r="T5" s="180"/>
      <c r="U5" s="177"/>
      <c r="V5" s="178">
        <v>1</v>
      </c>
      <c r="W5" s="179">
        <f t="shared" si="4"/>
        <v>0</v>
      </c>
    </row>
    <row r="6" spans="1:23" ht="45">
      <c r="A6" s="140">
        <f t="shared" si="5"/>
        <v>3</v>
      </c>
      <c r="B6" s="172" t="s">
        <v>294</v>
      </c>
      <c r="C6" s="173" t="s">
        <v>201</v>
      </c>
      <c r="D6" s="174">
        <v>10</v>
      </c>
      <c r="E6" s="344"/>
      <c r="F6" s="175">
        <f t="shared" si="0"/>
        <v>0</v>
      </c>
      <c r="G6" s="155" t="s">
        <v>295</v>
      </c>
      <c r="H6" s="176">
        <v>1</v>
      </c>
      <c r="I6" s="177">
        <f t="shared" si="1"/>
        <v>0</v>
      </c>
      <c r="J6" s="178"/>
      <c r="K6" s="179"/>
      <c r="L6" s="180">
        <v>1</v>
      </c>
      <c r="M6" s="177">
        <f t="shared" si="2"/>
        <v>0</v>
      </c>
      <c r="N6" s="178"/>
      <c r="O6" s="179"/>
      <c r="P6" s="180"/>
      <c r="Q6" s="177"/>
      <c r="R6" s="178"/>
      <c r="S6" s="179"/>
      <c r="T6" s="180"/>
      <c r="U6" s="177"/>
      <c r="V6" s="178"/>
      <c r="W6" s="181"/>
    </row>
    <row r="7" spans="1:23" ht="30">
      <c r="A7" s="140">
        <f t="shared" si="5"/>
        <v>4</v>
      </c>
      <c r="B7" s="172" t="s">
        <v>296</v>
      </c>
      <c r="C7" s="173" t="s">
        <v>201</v>
      </c>
      <c r="D7" s="174">
        <v>1</v>
      </c>
      <c r="E7" s="344"/>
      <c r="F7" s="175">
        <f t="shared" si="0"/>
        <v>0</v>
      </c>
      <c r="G7" s="155" t="s">
        <v>203</v>
      </c>
      <c r="H7" s="176"/>
      <c r="I7" s="177"/>
      <c r="J7" s="178"/>
      <c r="K7" s="179"/>
      <c r="L7" s="180"/>
      <c r="M7" s="177"/>
      <c r="N7" s="178">
        <v>1</v>
      </c>
      <c r="O7" s="179">
        <f t="shared" ref="O7:O24" si="6">N7*E7</f>
        <v>0</v>
      </c>
      <c r="P7" s="180"/>
      <c r="Q7" s="177"/>
      <c r="R7" s="178"/>
      <c r="S7" s="179"/>
      <c r="T7" s="180"/>
      <c r="U7" s="177"/>
      <c r="V7" s="178"/>
      <c r="W7" s="181"/>
    </row>
    <row r="8" spans="1:23" ht="15">
      <c r="A8" s="140">
        <f t="shared" si="5"/>
        <v>5</v>
      </c>
      <c r="B8" s="172" t="s">
        <v>297</v>
      </c>
      <c r="C8" s="173" t="s">
        <v>201</v>
      </c>
      <c r="D8" s="174">
        <v>1</v>
      </c>
      <c r="E8" s="344"/>
      <c r="F8" s="175">
        <f t="shared" si="0"/>
        <v>0</v>
      </c>
      <c r="G8" s="155" t="s">
        <v>203</v>
      </c>
      <c r="H8" s="176"/>
      <c r="I8" s="177"/>
      <c r="J8" s="178"/>
      <c r="K8" s="179"/>
      <c r="L8" s="180"/>
      <c r="M8" s="177"/>
      <c r="N8" s="178">
        <v>1</v>
      </c>
      <c r="O8" s="179">
        <f t="shared" si="6"/>
        <v>0</v>
      </c>
      <c r="P8" s="180"/>
      <c r="Q8" s="177"/>
      <c r="R8" s="178"/>
      <c r="S8" s="179"/>
      <c r="T8" s="180"/>
      <c r="U8" s="177"/>
      <c r="V8" s="178"/>
      <c r="W8" s="181"/>
    </row>
    <row r="9" spans="1:23" ht="15">
      <c r="A9" s="140">
        <f t="shared" si="5"/>
        <v>6</v>
      </c>
      <c r="B9" s="172" t="s">
        <v>298</v>
      </c>
      <c r="C9" s="173" t="s">
        <v>201</v>
      </c>
      <c r="D9" s="174">
        <v>1</v>
      </c>
      <c r="E9" s="344"/>
      <c r="F9" s="175">
        <f t="shared" si="0"/>
        <v>0</v>
      </c>
      <c r="G9" s="155" t="s">
        <v>203</v>
      </c>
      <c r="H9" s="176"/>
      <c r="I9" s="177"/>
      <c r="J9" s="178"/>
      <c r="K9" s="179"/>
      <c r="L9" s="180"/>
      <c r="M9" s="177"/>
      <c r="N9" s="178">
        <v>1</v>
      </c>
      <c r="O9" s="179">
        <f t="shared" si="6"/>
        <v>0</v>
      </c>
      <c r="P9" s="180"/>
      <c r="Q9" s="177"/>
      <c r="R9" s="178"/>
      <c r="S9" s="179"/>
      <c r="T9" s="180"/>
      <c r="U9" s="177"/>
      <c r="V9" s="178"/>
      <c r="W9" s="181"/>
    </row>
    <row r="10" spans="1:23" ht="15">
      <c r="A10" s="140">
        <f t="shared" si="5"/>
        <v>7</v>
      </c>
      <c r="B10" s="172" t="s">
        <v>299</v>
      </c>
      <c r="C10" s="173" t="s">
        <v>201</v>
      </c>
      <c r="D10" s="174">
        <v>1</v>
      </c>
      <c r="E10" s="344"/>
      <c r="F10" s="175">
        <f t="shared" si="0"/>
        <v>0</v>
      </c>
      <c r="G10" s="155" t="s">
        <v>203</v>
      </c>
      <c r="H10" s="176"/>
      <c r="I10" s="177"/>
      <c r="J10" s="178"/>
      <c r="K10" s="179"/>
      <c r="L10" s="180"/>
      <c r="M10" s="177"/>
      <c r="N10" s="178">
        <v>1</v>
      </c>
      <c r="O10" s="179">
        <f t="shared" si="6"/>
        <v>0</v>
      </c>
      <c r="P10" s="180"/>
      <c r="Q10" s="177"/>
      <c r="R10" s="178"/>
      <c r="S10" s="179"/>
      <c r="T10" s="180"/>
      <c r="U10" s="177"/>
      <c r="V10" s="178"/>
      <c r="W10" s="181"/>
    </row>
    <row r="11" spans="1:23" ht="140.25">
      <c r="A11" s="140">
        <f t="shared" si="5"/>
        <v>8</v>
      </c>
      <c r="B11" s="182" t="s">
        <v>300</v>
      </c>
      <c r="C11" s="173" t="s">
        <v>301</v>
      </c>
      <c r="D11" s="174">
        <v>1</v>
      </c>
      <c r="E11" s="345"/>
      <c r="F11" s="175">
        <f t="shared" si="0"/>
        <v>0</v>
      </c>
      <c r="G11" s="155" t="s">
        <v>203</v>
      </c>
      <c r="H11" s="176"/>
      <c r="I11" s="177"/>
      <c r="J11" s="178"/>
      <c r="K11" s="179"/>
      <c r="L11" s="180"/>
      <c r="M11" s="177"/>
      <c r="N11" s="178">
        <v>1</v>
      </c>
      <c r="O11" s="179">
        <f t="shared" si="6"/>
        <v>0</v>
      </c>
      <c r="P11" s="180"/>
      <c r="Q11" s="177"/>
      <c r="R11" s="178"/>
      <c r="S11" s="179"/>
      <c r="T11" s="180"/>
      <c r="U11" s="177"/>
      <c r="V11" s="178"/>
      <c r="W11" s="181"/>
    </row>
    <row r="12" spans="1:23" ht="75">
      <c r="A12" s="140">
        <f t="shared" si="5"/>
        <v>9</v>
      </c>
      <c r="B12" s="172" t="s">
        <v>302</v>
      </c>
      <c r="C12" s="173" t="s">
        <v>301</v>
      </c>
      <c r="D12" s="174">
        <v>1</v>
      </c>
      <c r="E12" s="344"/>
      <c r="F12" s="175">
        <f t="shared" si="0"/>
        <v>0</v>
      </c>
      <c r="G12" s="155" t="s">
        <v>203</v>
      </c>
      <c r="H12" s="176"/>
      <c r="I12" s="177"/>
      <c r="J12" s="178"/>
      <c r="K12" s="179"/>
      <c r="L12" s="180"/>
      <c r="M12" s="177"/>
      <c r="N12" s="178">
        <v>1</v>
      </c>
      <c r="O12" s="179">
        <f t="shared" si="6"/>
        <v>0</v>
      </c>
      <c r="P12" s="180"/>
      <c r="Q12" s="177"/>
      <c r="R12" s="178"/>
      <c r="S12" s="179"/>
      <c r="T12" s="180"/>
      <c r="U12" s="177"/>
      <c r="V12" s="178"/>
      <c r="W12" s="181"/>
    </row>
    <row r="13" spans="1:23" ht="15.75">
      <c r="A13" s="140">
        <f t="shared" si="5"/>
        <v>10</v>
      </c>
      <c r="B13" s="183" t="s">
        <v>303</v>
      </c>
      <c r="C13" s="173" t="s">
        <v>201</v>
      </c>
      <c r="D13" s="174">
        <v>1</v>
      </c>
      <c r="E13" s="344"/>
      <c r="F13" s="175">
        <f t="shared" si="0"/>
        <v>0</v>
      </c>
      <c r="G13" s="155" t="s">
        <v>203</v>
      </c>
      <c r="H13" s="176"/>
      <c r="I13" s="177"/>
      <c r="J13" s="178"/>
      <c r="K13" s="179"/>
      <c r="L13" s="180"/>
      <c r="M13" s="177"/>
      <c r="N13" s="178">
        <v>1</v>
      </c>
      <c r="O13" s="179">
        <f t="shared" si="6"/>
        <v>0</v>
      </c>
      <c r="P13" s="180"/>
      <c r="Q13" s="177"/>
      <c r="R13" s="178"/>
      <c r="S13" s="179"/>
      <c r="T13" s="180"/>
      <c r="U13" s="177"/>
      <c r="V13" s="178"/>
      <c r="W13" s="181"/>
    </row>
    <row r="14" spans="1:23" ht="15">
      <c r="A14" s="140">
        <f t="shared" si="5"/>
        <v>11</v>
      </c>
      <c r="B14" s="172" t="s">
        <v>304</v>
      </c>
      <c r="C14" s="173" t="s">
        <v>201</v>
      </c>
      <c r="D14" s="174">
        <v>1</v>
      </c>
      <c r="E14" s="344"/>
      <c r="F14" s="175">
        <f t="shared" si="0"/>
        <v>0</v>
      </c>
      <c r="G14" s="155" t="s">
        <v>203</v>
      </c>
      <c r="H14" s="176"/>
      <c r="I14" s="177"/>
      <c r="J14" s="178"/>
      <c r="K14" s="179"/>
      <c r="L14" s="180"/>
      <c r="M14" s="177"/>
      <c r="N14" s="178">
        <v>1</v>
      </c>
      <c r="O14" s="179">
        <f t="shared" si="6"/>
        <v>0</v>
      </c>
      <c r="P14" s="180"/>
      <c r="Q14" s="177"/>
      <c r="R14" s="178"/>
      <c r="S14" s="179"/>
      <c r="T14" s="180"/>
      <c r="U14" s="177"/>
      <c r="V14" s="178"/>
      <c r="W14" s="181"/>
    </row>
    <row r="15" spans="1:23" ht="30">
      <c r="A15" s="140">
        <f t="shared" si="5"/>
        <v>12</v>
      </c>
      <c r="B15" s="172" t="s">
        <v>305</v>
      </c>
      <c r="C15" s="173" t="s">
        <v>201</v>
      </c>
      <c r="D15" s="174">
        <v>1</v>
      </c>
      <c r="E15" s="344"/>
      <c r="F15" s="175">
        <f t="shared" si="0"/>
        <v>0</v>
      </c>
      <c r="G15" s="155" t="s">
        <v>203</v>
      </c>
      <c r="H15" s="176"/>
      <c r="I15" s="177"/>
      <c r="J15" s="178"/>
      <c r="K15" s="179"/>
      <c r="L15" s="180"/>
      <c r="M15" s="177"/>
      <c r="N15" s="178">
        <v>1</v>
      </c>
      <c r="O15" s="179">
        <f t="shared" si="6"/>
        <v>0</v>
      </c>
      <c r="P15" s="180"/>
      <c r="Q15" s="177"/>
      <c r="R15" s="178"/>
      <c r="S15" s="179"/>
      <c r="T15" s="180"/>
      <c r="U15" s="177"/>
      <c r="V15" s="178"/>
      <c r="W15" s="181"/>
    </row>
    <row r="16" spans="1:23" ht="30">
      <c r="A16" s="140">
        <f t="shared" si="5"/>
        <v>13</v>
      </c>
      <c r="B16" s="172" t="s">
        <v>306</v>
      </c>
      <c r="C16" s="173" t="s">
        <v>301</v>
      </c>
      <c r="D16" s="174">
        <v>1</v>
      </c>
      <c r="E16" s="344"/>
      <c r="F16" s="175">
        <f t="shared" si="0"/>
        <v>0</v>
      </c>
      <c r="G16" s="155" t="s">
        <v>203</v>
      </c>
      <c r="H16" s="176"/>
      <c r="I16" s="177"/>
      <c r="J16" s="178"/>
      <c r="K16" s="179"/>
      <c r="L16" s="180"/>
      <c r="M16" s="177"/>
      <c r="N16" s="178">
        <v>1</v>
      </c>
      <c r="O16" s="179">
        <f t="shared" si="6"/>
        <v>0</v>
      </c>
      <c r="P16" s="180"/>
      <c r="Q16" s="177"/>
      <c r="R16" s="178"/>
      <c r="S16" s="179"/>
      <c r="T16" s="180"/>
      <c r="U16" s="177"/>
      <c r="V16" s="178"/>
      <c r="W16" s="181"/>
    </row>
    <row r="17" spans="1:23" ht="45">
      <c r="A17" s="140">
        <f t="shared" si="5"/>
        <v>14</v>
      </c>
      <c r="B17" s="172" t="s">
        <v>307</v>
      </c>
      <c r="C17" s="173" t="s">
        <v>301</v>
      </c>
      <c r="D17" s="174">
        <v>7</v>
      </c>
      <c r="E17" s="344"/>
      <c r="F17" s="175">
        <f t="shared" si="0"/>
        <v>0</v>
      </c>
      <c r="G17" s="155" t="s">
        <v>308</v>
      </c>
      <c r="H17" s="184"/>
      <c r="I17" s="185"/>
      <c r="J17" s="186"/>
      <c r="K17" s="187"/>
      <c r="L17" s="188"/>
      <c r="M17" s="185"/>
      <c r="N17" s="186">
        <v>1</v>
      </c>
      <c r="O17" s="179">
        <f t="shared" si="6"/>
        <v>0</v>
      </c>
      <c r="P17" s="188"/>
      <c r="Q17" s="185"/>
      <c r="R17" s="186">
        <v>1</v>
      </c>
      <c r="S17" s="179">
        <f t="shared" ref="S17:S19" si="7">R17*E17</f>
        <v>0</v>
      </c>
      <c r="T17" s="188">
        <v>1</v>
      </c>
      <c r="U17" s="177">
        <f t="shared" ref="U17:U19" si="8">T17*E17</f>
        <v>0</v>
      </c>
      <c r="V17" s="186"/>
      <c r="W17" s="189"/>
    </row>
    <row r="18" spans="1:23" ht="45">
      <c r="A18" s="140">
        <f t="shared" si="5"/>
        <v>15</v>
      </c>
      <c r="B18" s="190" t="s">
        <v>309</v>
      </c>
      <c r="C18" s="173" t="s">
        <v>201</v>
      </c>
      <c r="D18" s="174">
        <v>7</v>
      </c>
      <c r="E18" s="344"/>
      <c r="F18" s="175">
        <f t="shared" si="0"/>
        <v>0</v>
      </c>
      <c r="G18" s="155" t="s">
        <v>308</v>
      </c>
      <c r="H18" s="184"/>
      <c r="I18" s="185"/>
      <c r="J18" s="186"/>
      <c r="K18" s="187"/>
      <c r="L18" s="188"/>
      <c r="M18" s="185"/>
      <c r="N18" s="186">
        <v>1</v>
      </c>
      <c r="O18" s="179">
        <f t="shared" si="6"/>
        <v>0</v>
      </c>
      <c r="P18" s="188"/>
      <c r="Q18" s="185"/>
      <c r="R18" s="186">
        <v>1</v>
      </c>
      <c r="S18" s="179">
        <f t="shared" si="7"/>
        <v>0</v>
      </c>
      <c r="T18" s="188">
        <v>1</v>
      </c>
      <c r="U18" s="177">
        <f t="shared" si="8"/>
        <v>0</v>
      </c>
      <c r="V18" s="186"/>
      <c r="W18" s="189"/>
    </row>
    <row r="19" spans="1:23" ht="45">
      <c r="A19" s="140">
        <f t="shared" si="5"/>
        <v>16</v>
      </c>
      <c r="B19" s="172" t="s">
        <v>310</v>
      </c>
      <c r="C19" s="173" t="s">
        <v>201</v>
      </c>
      <c r="D19" s="174">
        <v>7</v>
      </c>
      <c r="E19" s="344"/>
      <c r="F19" s="175">
        <f t="shared" si="0"/>
        <v>0</v>
      </c>
      <c r="G19" s="155" t="s">
        <v>308</v>
      </c>
      <c r="H19" s="176"/>
      <c r="I19" s="177"/>
      <c r="J19" s="178"/>
      <c r="K19" s="179"/>
      <c r="L19" s="180"/>
      <c r="M19" s="177"/>
      <c r="N19" s="178">
        <v>1</v>
      </c>
      <c r="O19" s="179">
        <f t="shared" si="6"/>
        <v>0</v>
      </c>
      <c r="P19" s="180"/>
      <c r="Q19" s="177"/>
      <c r="R19" s="178">
        <v>1</v>
      </c>
      <c r="S19" s="179">
        <f t="shared" si="7"/>
        <v>0</v>
      </c>
      <c r="T19" s="180">
        <v>1</v>
      </c>
      <c r="U19" s="177">
        <f t="shared" si="8"/>
        <v>0</v>
      </c>
      <c r="V19" s="178"/>
      <c r="W19" s="181"/>
    </row>
    <row r="20" spans="1:23" ht="15">
      <c r="A20" s="140">
        <f t="shared" si="5"/>
        <v>17</v>
      </c>
      <c r="B20" s="172" t="s">
        <v>311</v>
      </c>
      <c r="C20" s="173" t="s">
        <v>201</v>
      </c>
      <c r="D20" s="174">
        <v>1</v>
      </c>
      <c r="E20" s="344"/>
      <c r="F20" s="175">
        <f t="shared" si="0"/>
        <v>0</v>
      </c>
      <c r="G20" s="155" t="s">
        <v>203</v>
      </c>
      <c r="H20" s="176"/>
      <c r="I20" s="177"/>
      <c r="J20" s="178"/>
      <c r="K20" s="179"/>
      <c r="L20" s="180"/>
      <c r="M20" s="177"/>
      <c r="N20" s="178">
        <v>1</v>
      </c>
      <c r="O20" s="179">
        <f t="shared" si="6"/>
        <v>0</v>
      </c>
      <c r="P20" s="180"/>
      <c r="Q20" s="177"/>
      <c r="R20" s="178"/>
      <c r="S20" s="179"/>
      <c r="T20" s="180"/>
      <c r="U20" s="177"/>
      <c r="V20" s="178"/>
      <c r="W20" s="181"/>
    </row>
    <row r="21" spans="1:23" ht="15">
      <c r="A21" s="140">
        <f t="shared" si="5"/>
        <v>18</v>
      </c>
      <c r="B21" s="172" t="s">
        <v>312</v>
      </c>
      <c r="C21" s="173" t="s">
        <v>201</v>
      </c>
      <c r="D21" s="174">
        <v>1</v>
      </c>
      <c r="E21" s="344"/>
      <c r="F21" s="175">
        <f t="shared" si="0"/>
        <v>0</v>
      </c>
      <c r="G21" s="155" t="s">
        <v>203</v>
      </c>
      <c r="H21" s="176"/>
      <c r="I21" s="177"/>
      <c r="J21" s="178"/>
      <c r="K21" s="179"/>
      <c r="L21" s="180"/>
      <c r="M21" s="177"/>
      <c r="N21" s="178">
        <v>1</v>
      </c>
      <c r="O21" s="179">
        <f t="shared" si="6"/>
        <v>0</v>
      </c>
      <c r="P21" s="180"/>
      <c r="Q21" s="177"/>
      <c r="R21" s="178"/>
      <c r="S21" s="179"/>
      <c r="T21" s="180"/>
      <c r="U21" s="177"/>
      <c r="V21" s="178"/>
      <c r="W21" s="181"/>
    </row>
    <row r="22" spans="1:23" ht="30">
      <c r="A22" s="140">
        <f t="shared" si="5"/>
        <v>19</v>
      </c>
      <c r="B22" s="172" t="s">
        <v>313</v>
      </c>
      <c r="C22" s="173" t="s">
        <v>201</v>
      </c>
      <c r="D22" s="174">
        <v>1</v>
      </c>
      <c r="E22" s="344"/>
      <c r="F22" s="175">
        <f t="shared" si="0"/>
        <v>0</v>
      </c>
      <c r="G22" s="155" t="s">
        <v>203</v>
      </c>
      <c r="H22" s="176"/>
      <c r="I22" s="177"/>
      <c r="J22" s="178"/>
      <c r="K22" s="179"/>
      <c r="L22" s="180"/>
      <c r="M22" s="177"/>
      <c r="N22" s="178">
        <v>1</v>
      </c>
      <c r="O22" s="179">
        <f t="shared" si="6"/>
        <v>0</v>
      </c>
      <c r="P22" s="180"/>
      <c r="Q22" s="177"/>
      <c r="R22" s="178"/>
      <c r="S22" s="179"/>
      <c r="T22" s="180"/>
      <c r="U22" s="177"/>
      <c r="V22" s="178"/>
      <c r="W22" s="181"/>
    </row>
    <row r="23" spans="1:23" ht="15">
      <c r="A23" s="140">
        <f t="shared" si="5"/>
        <v>20</v>
      </c>
      <c r="B23" s="191" t="s">
        <v>314</v>
      </c>
      <c r="C23" s="173" t="s">
        <v>201</v>
      </c>
      <c r="D23" s="174">
        <v>1</v>
      </c>
      <c r="E23" s="344"/>
      <c r="F23" s="175">
        <f t="shared" si="0"/>
        <v>0</v>
      </c>
      <c r="G23" s="155" t="s">
        <v>203</v>
      </c>
      <c r="H23" s="176"/>
      <c r="I23" s="177"/>
      <c r="J23" s="178"/>
      <c r="K23" s="179"/>
      <c r="L23" s="180"/>
      <c r="M23" s="177"/>
      <c r="N23" s="178">
        <v>1</v>
      </c>
      <c r="O23" s="179">
        <f t="shared" si="6"/>
        <v>0</v>
      </c>
      <c r="P23" s="180"/>
      <c r="Q23" s="177"/>
      <c r="R23" s="178"/>
      <c r="S23" s="179"/>
      <c r="T23" s="180"/>
      <c r="U23" s="177"/>
      <c r="V23" s="178"/>
      <c r="W23" s="181"/>
    </row>
    <row r="24" spans="1:23" ht="45">
      <c r="A24" s="140">
        <f t="shared" si="5"/>
        <v>21</v>
      </c>
      <c r="B24" s="172" t="s">
        <v>315</v>
      </c>
      <c r="C24" s="192" t="s">
        <v>201</v>
      </c>
      <c r="D24" s="174">
        <v>2</v>
      </c>
      <c r="E24" s="344"/>
      <c r="F24" s="175">
        <f t="shared" si="0"/>
        <v>0</v>
      </c>
      <c r="G24" s="155" t="s">
        <v>203</v>
      </c>
      <c r="H24" s="176"/>
      <c r="I24" s="177"/>
      <c r="J24" s="178"/>
      <c r="K24" s="179"/>
      <c r="L24" s="180"/>
      <c r="M24" s="177"/>
      <c r="N24" s="178">
        <v>2</v>
      </c>
      <c r="O24" s="179">
        <f t="shared" si="6"/>
        <v>0</v>
      </c>
      <c r="P24" s="180"/>
      <c r="Q24" s="177"/>
      <c r="R24" s="178"/>
      <c r="S24" s="179"/>
      <c r="T24" s="180"/>
      <c r="U24" s="177"/>
      <c r="V24" s="178"/>
      <c r="W24" s="181"/>
    </row>
    <row r="25" spans="1:23" ht="30">
      <c r="A25" s="140">
        <f t="shared" si="5"/>
        <v>22</v>
      </c>
      <c r="B25" s="172" t="s">
        <v>316</v>
      </c>
      <c r="C25" s="192" t="s">
        <v>201</v>
      </c>
      <c r="D25" s="174">
        <v>6</v>
      </c>
      <c r="E25" s="344"/>
      <c r="F25" s="175">
        <f t="shared" si="0"/>
        <v>0</v>
      </c>
      <c r="G25" s="155" t="s">
        <v>271</v>
      </c>
      <c r="H25" s="176"/>
      <c r="I25" s="177"/>
      <c r="J25" s="178"/>
      <c r="K25" s="179"/>
      <c r="L25" s="180"/>
      <c r="M25" s="177"/>
      <c r="N25" s="178"/>
      <c r="O25" s="179"/>
      <c r="P25" s="180"/>
      <c r="Q25" s="177"/>
      <c r="R25" s="178">
        <v>1</v>
      </c>
      <c r="S25" s="179">
        <f t="shared" ref="S25:S29" si="9">R25*E25</f>
        <v>0</v>
      </c>
      <c r="T25" s="180">
        <v>1</v>
      </c>
      <c r="U25" s="177">
        <f t="shared" ref="U25:U29" si="10">T25*E25</f>
        <v>0</v>
      </c>
      <c r="V25" s="178"/>
      <c r="W25" s="181"/>
    </row>
    <row r="26" spans="1:23" ht="30">
      <c r="A26" s="140">
        <f t="shared" si="5"/>
        <v>23</v>
      </c>
      <c r="B26" s="172" t="s">
        <v>317</v>
      </c>
      <c r="C26" s="192" t="s">
        <v>201</v>
      </c>
      <c r="D26" s="174">
        <v>6</v>
      </c>
      <c r="E26" s="344"/>
      <c r="F26" s="175">
        <f t="shared" si="0"/>
        <v>0</v>
      </c>
      <c r="G26" s="155" t="s">
        <v>271</v>
      </c>
      <c r="H26" s="176"/>
      <c r="I26" s="177"/>
      <c r="J26" s="178"/>
      <c r="K26" s="179"/>
      <c r="L26" s="180"/>
      <c r="M26" s="177"/>
      <c r="N26" s="178"/>
      <c r="O26" s="179"/>
      <c r="P26" s="180"/>
      <c r="Q26" s="177"/>
      <c r="R26" s="178">
        <v>1</v>
      </c>
      <c r="S26" s="179">
        <f t="shared" si="9"/>
        <v>0</v>
      </c>
      <c r="T26" s="180">
        <v>1</v>
      </c>
      <c r="U26" s="177">
        <f t="shared" si="10"/>
        <v>0</v>
      </c>
      <c r="V26" s="178"/>
      <c r="W26" s="181"/>
    </row>
    <row r="27" spans="1:23" ht="30">
      <c r="A27" s="140">
        <f t="shared" si="5"/>
        <v>24</v>
      </c>
      <c r="B27" s="172" t="s">
        <v>318</v>
      </c>
      <c r="C27" s="192" t="s">
        <v>201</v>
      </c>
      <c r="D27" s="174">
        <v>6</v>
      </c>
      <c r="E27" s="344"/>
      <c r="F27" s="175">
        <f t="shared" si="0"/>
        <v>0</v>
      </c>
      <c r="G27" s="155" t="s">
        <v>271</v>
      </c>
      <c r="H27" s="176"/>
      <c r="I27" s="177"/>
      <c r="J27" s="178"/>
      <c r="K27" s="179"/>
      <c r="L27" s="180"/>
      <c r="M27" s="177"/>
      <c r="N27" s="178"/>
      <c r="O27" s="179"/>
      <c r="P27" s="180"/>
      <c r="Q27" s="177"/>
      <c r="R27" s="178">
        <v>1</v>
      </c>
      <c r="S27" s="179">
        <f t="shared" si="9"/>
        <v>0</v>
      </c>
      <c r="T27" s="180">
        <v>1</v>
      </c>
      <c r="U27" s="177">
        <f t="shared" si="10"/>
        <v>0</v>
      </c>
      <c r="V27" s="178"/>
      <c r="W27" s="181"/>
    </row>
    <row r="28" spans="1:23" ht="30">
      <c r="A28" s="140">
        <f t="shared" si="5"/>
        <v>25</v>
      </c>
      <c r="B28" s="172" t="s">
        <v>319</v>
      </c>
      <c r="C28" s="192" t="s">
        <v>201</v>
      </c>
      <c r="D28" s="174">
        <v>6</v>
      </c>
      <c r="E28" s="344"/>
      <c r="F28" s="175">
        <f t="shared" si="0"/>
        <v>0</v>
      </c>
      <c r="G28" s="155" t="s">
        <v>271</v>
      </c>
      <c r="H28" s="176"/>
      <c r="I28" s="177"/>
      <c r="J28" s="178"/>
      <c r="K28" s="179"/>
      <c r="L28" s="180"/>
      <c r="M28" s="177"/>
      <c r="N28" s="178"/>
      <c r="O28" s="179"/>
      <c r="P28" s="180"/>
      <c r="Q28" s="177"/>
      <c r="R28" s="178">
        <v>1</v>
      </c>
      <c r="S28" s="179">
        <f t="shared" si="9"/>
        <v>0</v>
      </c>
      <c r="T28" s="180">
        <v>1</v>
      </c>
      <c r="U28" s="177">
        <f t="shared" si="10"/>
        <v>0</v>
      </c>
      <c r="V28" s="178"/>
      <c r="W28" s="181"/>
    </row>
    <row r="29" spans="1:23" ht="30">
      <c r="A29" s="140">
        <f t="shared" si="5"/>
        <v>26</v>
      </c>
      <c r="B29" s="172" t="s">
        <v>320</v>
      </c>
      <c r="C29" s="192" t="s">
        <v>201</v>
      </c>
      <c r="D29" s="174">
        <v>6</v>
      </c>
      <c r="E29" s="344"/>
      <c r="F29" s="175">
        <f t="shared" si="0"/>
        <v>0</v>
      </c>
      <c r="G29" s="155" t="s">
        <v>271</v>
      </c>
      <c r="H29" s="176"/>
      <c r="I29" s="177"/>
      <c r="J29" s="178"/>
      <c r="K29" s="179"/>
      <c r="L29" s="180"/>
      <c r="M29" s="177"/>
      <c r="N29" s="178"/>
      <c r="O29" s="179"/>
      <c r="P29" s="180"/>
      <c r="Q29" s="177"/>
      <c r="R29" s="178">
        <v>1</v>
      </c>
      <c r="S29" s="179">
        <f t="shared" si="9"/>
        <v>0</v>
      </c>
      <c r="T29" s="180">
        <v>1</v>
      </c>
      <c r="U29" s="177">
        <f t="shared" si="10"/>
        <v>0</v>
      </c>
      <c r="V29" s="178"/>
      <c r="W29" s="181"/>
    </row>
    <row r="30" spans="1:23" ht="15">
      <c r="A30" s="140">
        <f t="shared" si="5"/>
        <v>27</v>
      </c>
      <c r="B30" s="172" t="s">
        <v>321</v>
      </c>
      <c r="C30" s="173" t="s">
        <v>201</v>
      </c>
      <c r="D30" s="174">
        <v>1</v>
      </c>
      <c r="E30" s="344"/>
      <c r="F30" s="175">
        <f t="shared" si="0"/>
        <v>0</v>
      </c>
      <c r="G30" s="155" t="s">
        <v>203</v>
      </c>
      <c r="H30" s="176"/>
      <c r="I30" s="177"/>
      <c r="J30" s="178"/>
      <c r="K30" s="179"/>
      <c r="L30" s="180"/>
      <c r="M30" s="177"/>
      <c r="N30" s="178">
        <v>1</v>
      </c>
      <c r="O30" s="179">
        <f t="shared" ref="O30:O37" si="11">N30*E30</f>
        <v>0</v>
      </c>
      <c r="P30" s="180"/>
      <c r="Q30" s="177"/>
      <c r="R30" s="178"/>
      <c r="S30" s="179"/>
      <c r="T30" s="180"/>
      <c r="U30" s="177"/>
      <c r="V30" s="178"/>
      <c r="W30" s="181"/>
    </row>
    <row r="31" spans="1:23" ht="15">
      <c r="A31" s="140">
        <f t="shared" si="5"/>
        <v>28</v>
      </c>
      <c r="B31" s="172" t="s">
        <v>322</v>
      </c>
      <c r="C31" s="173" t="s">
        <v>201</v>
      </c>
      <c r="D31" s="174">
        <v>12</v>
      </c>
      <c r="E31" s="344"/>
      <c r="F31" s="175">
        <f t="shared" si="0"/>
        <v>0</v>
      </c>
      <c r="G31" s="155" t="s">
        <v>203</v>
      </c>
      <c r="H31" s="176"/>
      <c r="I31" s="177"/>
      <c r="J31" s="178"/>
      <c r="K31" s="179"/>
      <c r="L31" s="180"/>
      <c r="M31" s="177"/>
      <c r="N31" s="178">
        <v>12</v>
      </c>
      <c r="O31" s="179">
        <f t="shared" si="11"/>
        <v>0</v>
      </c>
      <c r="P31" s="180"/>
      <c r="Q31" s="177"/>
      <c r="R31" s="178"/>
      <c r="S31" s="179"/>
      <c r="T31" s="180"/>
      <c r="U31" s="177"/>
      <c r="V31" s="178"/>
      <c r="W31" s="181"/>
    </row>
    <row r="32" spans="1:23" ht="30">
      <c r="A32" s="140">
        <f t="shared" si="5"/>
        <v>29</v>
      </c>
      <c r="B32" s="172" t="s">
        <v>323</v>
      </c>
      <c r="C32" s="173" t="s">
        <v>324</v>
      </c>
      <c r="D32" s="174">
        <v>2</v>
      </c>
      <c r="E32" s="344"/>
      <c r="F32" s="175">
        <f t="shared" si="0"/>
        <v>0</v>
      </c>
      <c r="G32" s="155" t="s">
        <v>203</v>
      </c>
      <c r="H32" s="176"/>
      <c r="I32" s="177"/>
      <c r="J32" s="178"/>
      <c r="K32" s="179"/>
      <c r="L32" s="180"/>
      <c r="M32" s="177"/>
      <c r="N32" s="178">
        <v>2</v>
      </c>
      <c r="O32" s="179">
        <f t="shared" si="11"/>
        <v>0</v>
      </c>
      <c r="P32" s="180"/>
      <c r="Q32" s="177"/>
      <c r="R32" s="178"/>
      <c r="S32" s="179"/>
      <c r="T32" s="180"/>
      <c r="U32" s="177"/>
      <c r="V32" s="178"/>
      <c r="W32" s="181"/>
    </row>
    <row r="33" spans="1:23" ht="30">
      <c r="A33" s="140">
        <f t="shared" si="5"/>
        <v>30</v>
      </c>
      <c r="B33" s="172" t="s">
        <v>325</v>
      </c>
      <c r="C33" s="173" t="s">
        <v>324</v>
      </c>
      <c r="D33" s="174">
        <v>2</v>
      </c>
      <c r="E33" s="344"/>
      <c r="F33" s="175">
        <f t="shared" si="0"/>
        <v>0</v>
      </c>
      <c r="G33" s="155" t="s">
        <v>203</v>
      </c>
      <c r="H33" s="176"/>
      <c r="I33" s="177"/>
      <c r="J33" s="178"/>
      <c r="K33" s="179"/>
      <c r="L33" s="180"/>
      <c r="M33" s="177"/>
      <c r="N33" s="178">
        <v>2</v>
      </c>
      <c r="O33" s="179">
        <f t="shared" si="11"/>
        <v>0</v>
      </c>
      <c r="P33" s="180"/>
      <c r="Q33" s="177"/>
      <c r="R33" s="178"/>
      <c r="S33" s="179"/>
      <c r="T33" s="180"/>
      <c r="U33" s="177"/>
      <c r="V33" s="178"/>
      <c r="W33" s="181"/>
    </row>
    <row r="34" spans="1:23" ht="45">
      <c r="A34" s="140">
        <f t="shared" si="5"/>
        <v>31</v>
      </c>
      <c r="B34" s="172" t="s">
        <v>326</v>
      </c>
      <c r="C34" s="173" t="s">
        <v>324</v>
      </c>
      <c r="D34" s="174">
        <v>1</v>
      </c>
      <c r="E34" s="344"/>
      <c r="F34" s="175">
        <f t="shared" si="0"/>
        <v>0</v>
      </c>
      <c r="G34" s="155" t="s">
        <v>203</v>
      </c>
      <c r="H34" s="176"/>
      <c r="I34" s="177"/>
      <c r="J34" s="178"/>
      <c r="K34" s="179"/>
      <c r="L34" s="180"/>
      <c r="M34" s="177"/>
      <c r="N34" s="178">
        <v>1</v>
      </c>
      <c r="O34" s="179">
        <f t="shared" si="11"/>
        <v>0</v>
      </c>
      <c r="P34" s="180"/>
      <c r="Q34" s="177"/>
      <c r="R34" s="178"/>
      <c r="S34" s="179"/>
      <c r="T34" s="180"/>
      <c r="U34" s="177"/>
      <c r="V34" s="178"/>
      <c r="W34" s="181"/>
    </row>
    <row r="35" spans="1:23" ht="45">
      <c r="A35" s="140">
        <f t="shared" si="5"/>
        <v>32</v>
      </c>
      <c r="B35" s="172" t="s">
        <v>327</v>
      </c>
      <c r="C35" s="193" t="s">
        <v>201</v>
      </c>
      <c r="D35" s="174">
        <v>1</v>
      </c>
      <c r="E35" s="344"/>
      <c r="F35" s="175">
        <f t="shared" si="0"/>
        <v>0</v>
      </c>
      <c r="G35" s="155" t="s">
        <v>203</v>
      </c>
      <c r="H35" s="176"/>
      <c r="I35" s="177"/>
      <c r="J35" s="178"/>
      <c r="K35" s="179"/>
      <c r="L35" s="180"/>
      <c r="M35" s="177"/>
      <c r="N35" s="178">
        <v>1</v>
      </c>
      <c r="O35" s="179">
        <f t="shared" si="11"/>
        <v>0</v>
      </c>
      <c r="P35" s="180"/>
      <c r="Q35" s="177"/>
      <c r="R35" s="178"/>
      <c r="S35" s="179"/>
      <c r="T35" s="180"/>
      <c r="U35" s="177"/>
      <c r="V35" s="178"/>
      <c r="W35" s="181"/>
    </row>
    <row r="36" spans="1:23" ht="45">
      <c r="A36" s="140">
        <f t="shared" si="5"/>
        <v>33</v>
      </c>
      <c r="B36" s="172" t="s">
        <v>328</v>
      </c>
      <c r="C36" s="193" t="s">
        <v>201</v>
      </c>
      <c r="D36" s="174">
        <v>1</v>
      </c>
      <c r="E36" s="344"/>
      <c r="F36" s="175">
        <f t="shared" si="0"/>
        <v>0</v>
      </c>
      <c r="G36" s="155" t="s">
        <v>203</v>
      </c>
      <c r="H36" s="176"/>
      <c r="I36" s="177"/>
      <c r="J36" s="178"/>
      <c r="K36" s="179"/>
      <c r="L36" s="180"/>
      <c r="M36" s="177"/>
      <c r="N36" s="178">
        <v>1</v>
      </c>
      <c r="O36" s="179">
        <f t="shared" si="11"/>
        <v>0</v>
      </c>
      <c r="P36" s="180"/>
      <c r="Q36" s="177"/>
      <c r="R36" s="178"/>
      <c r="S36" s="179"/>
      <c r="T36" s="180"/>
      <c r="U36" s="177"/>
      <c r="V36" s="178"/>
      <c r="W36" s="181"/>
    </row>
    <row r="37" spans="1:23" ht="15">
      <c r="A37" s="140">
        <f t="shared" si="5"/>
        <v>34</v>
      </c>
      <c r="B37" s="172" t="s">
        <v>329</v>
      </c>
      <c r="C37" s="173" t="s">
        <v>201</v>
      </c>
      <c r="D37" s="174">
        <v>1</v>
      </c>
      <c r="E37" s="344"/>
      <c r="F37" s="175">
        <f t="shared" si="0"/>
        <v>0</v>
      </c>
      <c r="G37" s="155" t="s">
        <v>203</v>
      </c>
      <c r="H37" s="176"/>
      <c r="I37" s="177"/>
      <c r="J37" s="178"/>
      <c r="K37" s="179"/>
      <c r="L37" s="180"/>
      <c r="M37" s="177"/>
      <c r="N37" s="178">
        <v>1</v>
      </c>
      <c r="O37" s="179">
        <f t="shared" si="11"/>
        <v>0</v>
      </c>
      <c r="P37" s="180"/>
      <c r="Q37" s="177"/>
      <c r="R37" s="178"/>
      <c r="S37" s="179"/>
      <c r="T37" s="180"/>
      <c r="U37" s="177"/>
      <c r="V37" s="178"/>
      <c r="W37" s="181"/>
    </row>
    <row r="38" spans="1:23" ht="30">
      <c r="A38" s="140">
        <f t="shared" si="5"/>
        <v>35</v>
      </c>
      <c r="B38" s="172" t="s">
        <v>330</v>
      </c>
      <c r="C38" s="173" t="s">
        <v>201</v>
      </c>
      <c r="D38" s="174">
        <v>30</v>
      </c>
      <c r="E38" s="344"/>
      <c r="F38" s="175">
        <f t="shared" si="0"/>
        <v>0</v>
      </c>
      <c r="G38" s="155" t="s">
        <v>271</v>
      </c>
      <c r="H38" s="176"/>
      <c r="I38" s="177"/>
      <c r="J38" s="178"/>
      <c r="K38" s="179"/>
      <c r="L38" s="180"/>
      <c r="M38" s="177"/>
      <c r="N38" s="178"/>
      <c r="O38" s="179"/>
      <c r="P38" s="180"/>
      <c r="Q38" s="177"/>
      <c r="R38" s="178">
        <v>5</v>
      </c>
      <c r="S38" s="179">
        <f t="shared" ref="S38:S45" si="12">R38*E38</f>
        <v>0</v>
      </c>
      <c r="T38" s="180">
        <v>5</v>
      </c>
      <c r="U38" s="177">
        <f>T38*E38</f>
        <v>0</v>
      </c>
      <c r="V38" s="178"/>
      <c r="W38" s="181"/>
    </row>
    <row r="39" spans="1:23" ht="30">
      <c r="A39" s="140">
        <f t="shared" si="5"/>
        <v>36</v>
      </c>
      <c r="B39" s="172" t="s">
        <v>331</v>
      </c>
      <c r="C39" s="173" t="s">
        <v>332</v>
      </c>
      <c r="D39" s="174">
        <v>200</v>
      </c>
      <c r="E39" s="344"/>
      <c r="F39" s="175">
        <f t="shared" si="0"/>
        <v>0</v>
      </c>
      <c r="G39" s="155" t="s">
        <v>333</v>
      </c>
      <c r="H39" s="176"/>
      <c r="I39" s="177"/>
      <c r="J39" s="178"/>
      <c r="K39" s="179"/>
      <c r="L39" s="180"/>
      <c r="M39" s="177"/>
      <c r="N39" s="178"/>
      <c r="O39" s="179"/>
      <c r="P39" s="180"/>
      <c r="Q39" s="177"/>
      <c r="R39" s="178">
        <v>100</v>
      </c>
      <c r="S39" s="179">
        <f t="shared" si="12"/>
        <v>0</v>
      </c>
      <c r="T39" s="180"/>
      <c r="U39" s="177"/>
      <c r="V39" s="178"/>
      <c r="W39" s="181"/>
    </row>
    <row r="40" spans="1:23" ht="15">
      <c r="A40" s="140">
        <f t="shared" si="5"/>
        <v>37</v>
      </c>
      <c r="B40" s="172" t="s">
        <v>334</v>
      </c>
      <c r="C40" s="173" t="s">
        <v>201</v>
      </c>
      <c r="D40" s="174">
        <v>4</v>
      </c>
      <c r="E40" s="344"/>
      <c r="F40" s="175">
        <f t="shared" si="0"/>
        <v>0</v>
      </c>
      <c r="G40" s="155" t="s">
        <v>333</v>
      </c>
      <c r="H40" s="176"/>
      <c r="I40" s="177"/>
      <c r="J40" s="178"/>
      <c r="K40" s="179"/>
      <c r="L40" s="180"/>
      <c r="M40" s="177"/>
      <c r="N40" s="178"/>
      <c r="O40" s="179"/>
      <c r="P40" s="180"/>
      <c r="Q40" s="177"/>
      <c r="R40" s="178">
        <v>2</v>
      </c>
      <c r="S40" s="179">
        <f t="shared" si="12"/>
        <v>0</v>
      </c>
      <c r="T40" s="180"/>
      <c r="U40" s="177"/>
      <c r="V40" s="178"/>
      <c r="W40" s="181"/>
    </row>
    <row r="41" spans="1:23" ht="90">
      <c r="A41" s="140">
        <f t="shared" si="5"/>
        <v>38</v>
      </c>
      <c r="B41" s="172" t="s">
        <v>335</v>
      </c>
      <c r="C41" s="173" t="s">
        <v>332</v>
      </c>
      <c r="D41" s="174">
        <v>100</v>
      </c>
      <c r="E41" s="344"/>
      <c r="F41" s="175">
        <f t="shared" si="0"/>
        <v>0</v>
      </c>
      <c r="G41" s="155" t="s">
        <v>333</v>
      </c>
      <c r="H41" s="176"/>
      <c r="I41" s="177"/>
      <c r="J41" s="178"/>
      <c r="K41" s="179"/>
      <c r="L41" s="180"/>
      <c r="M41" s="177"/>
      <c r="N41" s="178"/>
      <c r="O41" s="179"/>
      <c r="P41" s="180"/>
      <c r="Q41" s="177"/>
      <c r="R41" s="178">
        <v>1</v>
      </c>
      <c r="S41" s="179">
        <f t="shared" si="12"/>
        <v>0</v>
      </c>
      <c r="T41" s="180"/>
      <c r="U41" s="177"/>
      <c r="V41" s="178"/>
      <c r="W41" s="181"/>
    </row>
    <row r="42" spans="1:23" ht="45">
      <c r="A42" s="140">
        <f t="shared" si="5"/>
        <v>39</v>
      </c>
      <c r="B42" s="172" t="s">
        <v>336</v>
      </c>
      <c r="C42" s="173" t="s">
        <v>337</v>
      </c>
      <c r="D42" s="174">
        <v>6</v>
      </c>
      <c r="E42" s="344"/>
      <c r="F42" s="175">
        <f t="shared" si="0"/>
        <v>0</v>
      </c>
      <c r="G42" s="155" t="s">
        <v>271</v>
      </c>
      <c r="H42" s="176"/>
      <c r="I42" s="177"/>
      <c r="J42" s="178"/>
      <c r="K42" s="179"/>
      <c r="L42" s="180"/>
      <c r="M42" s="177"/>
      <c r="N42" s="178"/>
      <c r="O42" s="179"/>
      <c r="P42" s="180"/>
      <c r="Q42" s="177"/>
      <c r="R42" s="178">
        <v>1</v>
      </c>
      <c r="S42" s="179">
        <f t="shared" si="12"/>
        <v>0</v>
      </c>
      <c r="T42" s="180">
        <v>1</v>
      </c>
      <c r="U42" s="177">
        <f t="shared" ref="U42:U45" si="13">T42*E42</f>
        <v>0</v>
      </c>
      <c r="V42" s="178"/>
      <c r="W42" s="181"/>
    </row>
    <row r="43" spans="1:23" ht="30">
      <c r="A43" s="140">
        <f t="shared" si="5"/>
        <v>40</v>
      </c>
      <c r="B43" s="172" t="s">
        <v>338</v>
      </c>
      <c r="C43" s="173" t="s">
        <v>201</v>
      </c>
      <c r="D43" s="174">
        <v>30</v>
      </c>
      <c r="E43" s="344"/>
      <c r="F43" s="175">
        <f t="shared" si="0"/>
        <v>0</v>
      </c>
      <c r="G43" s="155" t="s">
        <v>271</v>
      </c>
      <c r="H43" s="176"/>
      <c r="I43" s="177"/>
      <c r="J43" s="178"/>
      <c r="K43" s="179"/>
      <c r="L43" s="180"/>
      <c r="M43" s="177"/>
      <c r="N43" s="178"/>
      <c r="O43" s="179"/>
      <c r="P43" s="180"/>
      <c r="Q43" s="177"/>
      <c r="R43" s="178">
        <v>5</v>
      </c>
      <c r="S43" s="179">
        <f t="shared" si="12"/>
        <v>0</v>
      </c>
      <c r="T43" s="180">
        <v>5</v>
      </c>
      <c r="U43" s="177">
        <f t="shared" si="13"/>
        <v>0</v>
      </c>
      <c r="V43" s="178"/>
      <c r="W43" s="181"/>
    </row>
    <row r="44" spans="1:23" ht="30">
      <c r="A44" s="140">
        <f t="shared" si="5"/>
        <v>41</v>
      </c>
      <c r="B44" s="172" t="s">
        <v>339</v>
      </c>
      <c r="C44" s="173" t="s">
        <v>201</v>
      </c>
      <c r="D44" s="174">
        <v>20</v>
      </c>
      <c r="E44" s="344"/>
      <c r="F44" s="175">
        <f t="shared" si="0"/>
        <v>0</v>
      </c>
      <c r="G44" s="155" t="s">
        <v>271</v>
      </c>
      <c r="H44" s="176"/>
      <c r="I44" s="177"/>
      <c r="J44" s="178"/>
      <c r="K44" s="179"/>
      <c r="L44" s="180"/>
      <c r="M44" s="177"/>
      <c r="N44" s="178"/>
      <c r="O44" s="179"/>
      <c r="P44" s="180"/>
      <c r="Q44" s="177"/>
      <c r="R44" s="178">
        <v>3</v>
      </c>
      <c r="S44" s="179">
        <f t="shared" si="12"/>
        <v>0</v>
      </c>
      <c r="T44" s="180">
        <v>3</v>
      </c>
      <c r="U44" s="177">
        <f t="shared" si="13"/>
        <v>0</v>
      </c>
      <c r="V44" s="178"/>
      <c r="W44" s="181"/>
    </row>
    <row r="45" spans="1:23" ht="30">
      <c r="A45" s="140">
        <f t="shared" si="5"/>
        <v>42</v>
      </c>
      <c r="B45" s="172" t="s">
        <v>340</v>
      </c>
      <c r="C45" s="173" t="s">
        <v>201</v>
      </c>
      <c r="D45" s="174">
        <v>6</v>
      </c>
      <c r="E45" s="344"/>
      <c r="F45" s="175">
        <f t="shared" si="0"/>
        <v>0</v>
      </c>
      <c r="G45" s="155" t="s">
        <v>271</v>
      </c>
      <c r="H45" s="176"/>
      <c r="I45" s="177"/>
      <c r="J45" s="178"/>
      <c r="K45" s="179"/>
      <c r="L45" s="180"/>
      <c r="M45" s="177"/>
      <c r="N45" s="178"/>
      <c r="O45" s="179"/>
      <c r="P45" s="180"/>
      <c r="Q45" s="177"/>
      <c r="R45" s="178">
        <v>1</v>
      </c>
      <c r="S45" s="179">
        <f t="shared" si="12"/>
        <v>0</v>
      </c>
      <c r="T45" s="180">
        <v>1</v>
      </c>
      <c r="U45" s="177">
        <f t="shared" si="13"/>
        <v>0</v>
      </c>
      <c r="V45" s="178"/>
      <c r="W45" s="181"/>
    </row>
    <row r="46" spans="1:23" ht="30">
      <c r="A46" s="140">
        <f t="shared" si="5"/>
        <v>43</v>
      </c>
      <c r="B46" s="172" t="s">
        <v>341</v>
      </c>
      <c r="C46" s="192" t="s">
        <v>215</v>
      </c>
      <c r="D46" s="174">
        <v>6</v>
      </c>
      <c r="E46" s="344"/>
      <c r="F46" s="175">
        <f t="shared" si="0"/>
        <v>0</v>
      </c>
      <c r="G46" s="155" t="s">
        <v>342</v>
      </c>
      <c r="H46" s="176">
        <v>1</v>
      </c>
      <c r="I46" s="177">
        <f>E46*H46</f>
        <v>0</v>
      </c>
      <c r="J46" s="178"/>
      <c r="K46" s="179"/>
      <c r="L46" s="180">
        <v>1</v>
      </c>
      <c r="M46" s="177">
        <f>L46*E46</f>
        <v>0</v>
      </c>
      <c r="N46" s="178"/>
      <c r="O46" s="179"/>
      <c r="P46" s="180"/>
      <c r="Q46" s="177"/>
      <c r="R46" s="178"/>
      <c r="S46" s="179"/>
      <c r="T46" s="180"/>
      <c r="U46" s="177"/>
      <c r="V46" s="178">
        <v>1</v>
      </c>
      <c r="W46" s="181"/>
    </row>
    <row r="47" spans="1:23" ht="30">
      <c r="A47" s="140">
        <f t="shared" si="5"/>
        <v>44</v>
      </c>
      <c r="B47" s="172" t="s">
        <v>343</v>
      </c>
      <c r="C47" s="192" t="s">
        <v>201</v>
      </c>
      <c r="D47" s="174">
        <v>2</v>
      </c>
      <c r="E47" s="346"/>
      <c r="F47" s="175">
        <f t="shared" si="0"/>
        <v>0</v>
      </c>
      <c r="G47" s="155" t="s">
        <v>19</v>
      </c>
      <c r="H47" s="176"/>
      <c r="I47" s="177"/>
      <c r="J47" s="178"/>
      <c r="K47" s="179"/>
      <c r="L47" s="180"/>
      <c r="M47" s="177"/>
      <c r="N47" s="178"/>
      <c r="O47" s="179"/>
      <c r="P47" s="180"/>
      <c r="Q47" s="177"/>
      <c r="R47" s="178"/>
      <c r="S47" s="179"/>
      <c r="T47" s="180">
        <v>1</v>
      </c>
      <c r="U47" s="177">
        <f t="shared" ref="U47:U48" si="14">T47*E47</f>
        <v>0</v>
      </c>
      <c r="V47" s="178"/>
      <c r="W47" s="181"/>
    </row>
    <row r="48" spans="1:23" ht="30">
      <c r="A48" s="216">
        <f t="shared" si="5"/>
        <v>45</v>
      </c>
      <c r="B48" s="217" t="s">
        <v>344</v>
      </c>
      <c r="C48" s="218" t="s">
        <v>201</v>
      </c>
      <c r="D48" s="227">
        <v>4</v>
      </c>
      <c r="E48" s="347"/>
      <c r="F48" s="219">
        <f t="shared" si="0"/>
        <v>0</v>
      </c>
      <c r="G48" s="220" t="s">
        <v>271</v>
      </c>
      <c r="H48" s="176"/>
      <c r="I48" s="177"/>
      <c r="J48" s="178"/>
      <c r="K48" s="179"/>
      <c r="L48" s="180"/>
      <c r="M48" s="177"/>
      <c r="N48" s="178"/>
      <c r="O48" s="179"/>
      <c r="P48" s="180"/>
      <c r="Q48" s="177"/>
      <c r="R48" s="178">
        <v>2</v>
      </c>
      <c r="S48" s="179">
        <f>R48*E48</f>
        <v>0</v>
      </c>
      <c r="T48" s="180">
        <v>1</v>
      </c>
      <c r="U48" s="177">
        <f t="shared" si="14"/>
        <v>0</v>
      </c>
      <c r="V48" s="178"/>
      <c r="W48" s="181"/>
    </row>
    <row r="49" spans="1:23" ht="60">
      <c r="A49" s="222">
        <v>46</v>
      </c>
      <c r="B49" s="223" t="s">
        <v>361</v>
      </c>
      <c r="C49" s="224" t="s">
        <v>201</v>
      </c>
      <c r="D49" s="228">
        <v>1</v>
      </c>
      <c r="E49" s="348"/>
      <c r="F49" s="225">
        <f t="shared" si="0"/>
        <v>0</v>
      </c>
      <c r="G49" s="226" t="s">
        <v>269</v>
      </c>
      <c r="H49" s="210"/>
      <c r="I49" s="211"/>
      <c r="J49" s="212"/>
      <c r="K49" s="213"/>
      <c r="L49" s="214"/>
      <c r="M49" s="211"/>
      <c r="N49" s="212"/>
      <c r="O49" s="213"/>
      <c r="P49" s="214"/>
      <c r="Q49" s="211"/>
      <c r="R49" s="212"/>
      <c r="S49" s="213"/>
      <c r="T49" s="214"/>
      <c r="U49" s="211"/>
      <c r="V49" s="212"/>
      <c r="W49" s="215"/>
    </row>
    <row r="50" spans="1:23" ht="15">
      <c r="A50" s="322" t="s">
        <v>224</v>
      </c>
      <c r="B50" s="278"/>
      <c r="C50" s="278"/>
      <c r="D50" s="278"/>
      <c r="E50" s="279"/>
      <c r="F50" s="194">
        <f>SUM(F4:F49)</f>
        <v>0</v>
      </c>
      <c r="G50" s="221"/>
      <c r="H50" s="195"/>
      <c r="I50" s="126">
        <f>SUM(I4:I48)</f>
        <v>0</v>
      </c>
      <c r="J50" s="125"/>
      <c r="K50" s="126">
        <f>SUM(K4:K48)</f>
        <v>0</v>
      </c>
      <c r="L50" s="125"/>
      <c r="M50" s="126">
        <f>SUM(M4:M48)</f>
        <v>0</v>
      </c>
      <c r="N50" s="125"/>
      <c r="O50" s="126">
        <f>SUM(O4:O48)</f>
        <v>0</v>
      </c>
      <c r="P50" s="125"/>
      <c r="Q50" s="126">
        <f>SUM(Q4:Q48)</f>
        <v>0</v>
      </c>
      <c r="R50" s="125"/>
      <c r="S50" s="126">
        <f>SUM(S4:S48)</f>
        <v>0</v>
      </c>
      <c r="T50" s="125"/>
      <c r="U50" s="126">
        <f>SUM(U4:U48)</f>
        <v>0</v>
      </c>
      <c r="V50" s="125"/>
      <c r="W50" s="126">
        <f>SUM(W4:W48)</f>
        <v>0</v>
      </c>
    </row>
    <row r="51" spans="1:23" ht="15" hidden="1">
      <c r="A51" s="313" t="s">
        <v>284</v>
      </c>
      <c r="B51" s="251"/>
      <c r="C51" s="251"/>
      <c r="D51" s="251"/>
      <c r="E51" s="250"/>
      <c r="F51" s="142">
        <f>F50/26</f>
        <v>0</v>
      </c>
    </row>
    <row r="52" spans="1:23" ht="15" hidden="1">
      <c r="A52" s="313" t="s">
        <v>285</v>
      </c>
      <c r="B52" s="251"/>
      <c r="C52" s="251"/>
      <c r="D52" s="251"/>
      <c r="E52" s="250"/>
      <c r="F52" s="142">
        <f>F51/12</f>
        <v>0</v>
      </c>
    </row>
  </sheetData>
  <mergeCells count="19">
    <mergeCell ref="P2:Q2"/>
    <mergeCell ref="R2:S2"/>
    <mergeCell ref="T2:U2"/>
    <mergeCell ref="V2:W2"/>
    <mergeCell ref="A50:E50"/>
    <mergeCell ref="H2:I2"/>
    <mergeCell ref="J2:K2"/>
    <mergeCell ref="L2:M2"/>
    <mergeCell ref="N2:O2"/>
    <mergeCell ref="A51:E51"/>
    <mergeCell ref="A52:E52"/>
    <mergeCell ref="A1:G1"/>
    <mergeCell ref="A2:A3"/>
    <mergeCell ref="B2:B3"/>
    <mergeCell ref="C2:C3"/>
    <mergeCell ref="E2:E3"/>
    <mergeCell ref="D2:D3"/>
    <mergeCell ref="F2:F3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8" orientation="portrait" r:id="rId1"/>
  <rowBreaks count="1" manualBreakCount="1">
    <brk id="2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abSelected="1" view="pageBreakPreview" zoomScaleNormal="100" zoomScaleSheetLayoutView="100" workbookViewId="0">
      <selection activeCell="E9" sqref="E9"/>
    </sheetView>
  </sheetViews>
  <sheetFormatPr defaultColWidth="12.625" defaultRowHeight="15" customHeight="1"/>
  <cols>
    <col min="1" max="1" width="3" customWidth="1"/>
    <col min="2" max="2" width="3.5" customWidth="1"/>
    <col min="3" max="3" width="15.375" customWidth="1"/>
    <col min="4" max="4" width="13.375" customWidth="1"/>
    <col min="5" max="5" width="13.75" customWidth="1"/>
    <col min="6" max="7" width="11.25" customWidth="1"/>
    <col min="8" max="8" width="11.875" customWidth="1"/>
    <col min="9" max="9" width="15" customWidth="1"/>
    <col min="10" max="11" width="7.625" customWidth="1"/>
    <col min="12" max="12" width="12.125" customWidth="1"/>
    <col min="13" max="26" width="7.625" customWidth="1"/>
  </cols>
  <sheetData>
    <row r="1" spans="1:11" ht="69.75" customHeight="1">
      <c r="A1" s="329"/>
      <c r="B1" s="330"/>
      <c r="C1" s="330"/>
      <c r="D1" s="330"/>
      <c r="E1" s="330"/>
      <c r="F1" s="330"/>
      <c r="G1" s="330"/>
      <c r="H1" s="330"/>
      <c r="I1" s="330"/>
    </row>
    <row r="2" spans="1:11">
      <c r="A2" s="252"/>
      <c r="B2" s="253"/>
      <c r="C2" s="253"/>
      <c r="D2" s="253"/>
      <c r="E2" s="253"/>
      <c r="F2" s="253"/>
      <c r="G2" s="253"/>
      <c r="H2" s="253"/>
      <c r="I2" s="253"/>
    </row>
    <row r="3" spans="1:11">
      <c r="A3" s="331" t="s">
        <v>0</v>
      </c>
      <c r="B3" s="332"/>
      <c r="C3" s="332"/>
      <c r="D3" s="332"/>
      <c r="E3" s="332"/>
      <c r="F3" s="332"/>
      <c r="G3" s="332"/>
      <c r="H3" s="332"/>
      <c r="I3" s="332"/>
    </row>
    <row r="4" spans="1:11" ht="9.75" customHeight="1">
      <c r="A4" s="238"/>
      <c r="B4" s="238"/>
      <c r="C4" s="239"/>
      <c r="D4" s="239"/>
      <c r="E4" s="239"/>
      <c r="F4" s="239"/>
      <c r="G4" s="239"/>
      <c r="H4" s="239"/>
      <c r="I4" s="239"/>
    </row>
    <row r="5" spans="1:11">
      <c r="A5" s="331" t="s">
        <v>377</v>
      </c>
      <c r="B5" s="332"/>
      <c r="C5" s="332"/>
      <c r="D5" s="332"/>
      <c r="E5" s="332"/>
      <c r="F5" s="332"/>
      <c r="G5" s="332"/>
      <c r="H5" s="332"/>
      <c r="I5" s="332"/>
    </row>
    <row r="6" spans="1:11" ht="14.25">
      <c r="A6" s="333" t="s">
        <v>372</v>
      </c>
      <c r="B6" s="332"/>
      <c r="C6" s="332"/>
      <c r="D6" s="332"/>
      <c r="E6" s="332"/>
      <c r="F6" s="332"/>
      <c r="G6" s="332"/>
      <c r="H6" s="332"/>
      <c r="I6" s="332"/>
    </row>
    <row r="7" spans="1:11" ht="14.25">
      <c r="A7" s="334"/>
      <c r="B7" s="253"/>
      <c r="C7" s="253"/>
      <c r="D7" s="196"/>
      <c r="E7" s="196"/>
      <c r="F7" s="196"/>
      <c r="G7" s="196"/>
      <c r="H7" s="196"/>
      <c r="I7" s="196"/>
      <c r="J7" s="196"/>
      <c r="K7" s="196"/>
    </row>
    <row r="8" spans="1:11" ht="23.25" customHeight="1">
      <c r="A8" s="197"/>
      <c r="B8" s="335" t="s">
        <v>1</v>
      </c>
      <c r="C8" s="335"/>
      <c r="D8" s="335"/>
      <c r="E8" s="335"/>
    </row>
    <row r="9" spans="1:11" ht="15.75" customHeight="1">
      <c r="A9" s="197"/>
      <c r="B9" s="198" t="s">
        <v>2</v>
      </c>
      <c r="C9" s="249" t="s">
        <v>345</v>
      </c>
      <c r="D9" s="250"/>
      <c r="E9" s="199"/>
    </row>
    <row r="10" spans="1:11" ht="19.5" customHeight="1">
      <c r="A10" s="197"/>
      <c r="B10" s="198" t="s">
        <v>3</v>
      </c>
      <c r="C10" s="249" t="s">
        <v>4</v>
      </c>
      <c r="D10" s="250"/>
      <c r="E10" s="200" t="s">
        <v>5</v>
      </c>
    </row>
    <row r="11" spans="1:11">
      <c r="B11" s="198" t="s">
        <v>6</v>
      </c>
      <c r="C11" s="249" t="s">
        <v>7</v>
      </c>
      <c r="D11" s="250"/>
      <c r="E11" s="200" t="s">
        <v>8</v>
      </c>
    </row>
    <row r="13" spans="1:11" ht="48" customHeight="1">
      <c r="A13" s="201" t="s">
        <v>346</v>
      </c>
      <c r="B13" s="202" t="s">
        <v>9</v>
      </c>
      <c r="C13" s="203" t="s">
        <v>10</v>
      </c>
      <c r="D13" s="203" t="s">
        <v>347</v>
      </c>
      <c r="E13" s="203" t="s">
        <v>348</v>
      </c>
      <c r="F13" s="203" t="s">
        <v>349</v>
      </c>
      <c r="G13" s="203" t="s">
        <v>350</v>
      </c>
      <c r="H13" s="203" t="s">
        <v>351</v>
      </c>
      <c r="I13" s="203" t="s">
        <v>352</v>
      </c>
      <c r="J13" s="3"/>
      <c r="K13" s="3"/>
    </row>
    <row r="14" spans="1:11" ht="25.5">
      <c r="A14" s="336">
        <v>1</v>
      </c>
      <c r="B14" s="162">
        <v>1</v>
      </c>
      <c r="C14" s="207" t="s">
        <v>11</v>
      </c>
      <c r="D14" s="204" t="s">
        <v>353</v>
      </c>
      <c r="E14" s="162" t="s">
        <v>12</v>
      </c>
      <c r="F14" s="205">
        <v>1</v>
      </c>
      <c r="G14" s="206">
        <f>F14*Máximo!H628</f>
        <v>0</v>
      </c>
      <c r="H14" s="206">
        <f t="shared" ref="H14:H26" si="0">G14*F14</f>
        <v>0</v>
      </c>
      <c r="I14" s="206">
        <f t="shared" ref="I14:I26" si="1">H14*12</f>
        <v>0</v>
      </c>
    </row>
    <row r="15" spans="1:11" ht="25.5">
      <c r="A15" s="337"/>
      <c r="B15" s="162">
        <v>2</v>
      </c>
      <c r="C15" s="207" t="s">
        <v>11</v>
      </c>
      <c r="D15" s="204" t="s">
        <v>354</v>
      </c>
      <c r="E15" s="162" t="s">
        <v>12</v>
      </c>
      <c r="F15" s="205">
        <v>1</v>
      </c>
      <c r="G15" s="206">
        <f>G14</f>
        <v>0</v>
      </c>
      <c r="H15" s="206">
        <f t="shared" si="0"/>
        <v>0</v>
      </c>
      <c r="I15" s="206">
        <f t="shared" si="1"/>
        <v>0</v>
      </c>
    </row>
    <row r="16" spans="1:11" ht="25.5">
      <c r="A16" s="337"/>
      <c r="B16" s="162">
        <v>3</v>
      </c>
      <c r="C16" s="207" t="s">
        <v>13</v>
      </c>
      <c r="D16" s="204" t="s">
        <v>353</v>
      </c>
      <c r="E16" s="162" t="s">
        <v>12</v>
      </c>
      <c r="F16" s="205">
        <v>2</v>
      </c>
      <c r="G16" s="206">
        <f>Máximo!H626</f>
        <v>0</v>
      </c>
      <c r="H16" s="206">
        <f t="shared" si="0"/>
        <v>0</v>
      </c>
      <c r="I16" s="206">
        <f t="shared" si="1"/>
        <v>0</v>
      </c>
    </row>
    <row r="17" spans="1:12" ht="25.5">
      <c r="A17" s="337"/>
      <c r="B17" s="162">
        <v>4</v>
      </c>
      <c r="C17" s="207" t="s">
        <v>13</v>
      </c>
      <c r="D17" s="204" t="s">
        <v>354</v>
      </c>
      <c r="E17" s="162" t="s">
        <v>12</v>
      </c>
      <c r="F17" s="205">
        <v>2</v>
      </c>
      <c r="G17" s="206">
        <f>G16</f>
        <v>0</v>
      </c>
      <c r="H17" s="206">
        <f t="shared" si="0"/>
        <v>0</v>
      </c>
      <c r="I17" s="206">
        <f t="shared" si="1"/>
        <v>0</v>
      </c>
    </row>
    <row r="18" spans="1:12" ht="25.5">
      <c r="A18" s="337"/>
      <c r="B18" s="162">
        <v>5</v>
      </c>
      <c r="C18" s="207" t="s">
        <v>14</v>
      </c>
      <c r="D18" s="204" t="s">
        <v>353</v>
      </c>
      <c r="E18" s="162" t="s">
        <v>12</v>
      </c>
      <c r="F18" s="205">
        <v>2</v>
      </c>
      <c r="G18" s="206">
        <f>Máximo!H627</f>
        <v>0</v>
      </c>
      <c r="H18" s="206">
        <f t="shared" si="0"/>
        <v>0</v>
      </c>
      <c r="I18" s="206">
        <f t="shared" si="1"/>
        <v>0</v>
      </c>
    </row>
    <row r="19" spans="1:12" ht="25.5">
      <c r="A19" s="337"/>
      <c r="B19" s="162">
        <v>6</v>
      </c>
      <c r="C19" s="207" t="s">
        <v>14</v>
      </c>
      <c r="D19" s="204" t="s">
        <v>354</v>
      </c>
      <c r="E19" s="162" t="s">
        <v>12</v>
      </c>
      <c r="F19" s="205">
        <v>2</v>
      </c>
      <c r="G19" s="206">
        <f>G18</f>
        <v>0</v>
      </c>
      <c r="H19" s="206">
        <f t="shared" si="0"/>
        <v>0</v>
      </c>
      <c r="I19" s="206">
        <f t="shared" si="1"/>
        <v>0</v>
      </c>
    </row>
    <row r="20" spans="1:12" ht="25.5">
      <c r="A20" s="337"/>
      <c r="B20" s="162">
        <v>7</v>
      </c>
      <c r="C20" s="237" t="s">
        <v>15</v>
      </c>
      <c r="D20" s="208" t="s">
        <v>355</v>
      </c>
      <c r="E20" s="162" t="s">
        <v>16</v>
      </c>
      <c r="F20" s="205">
        <v>1</v>
      </c>
      <c r="G20" s="206">
        <f>Máximo!H629</f>
        <v>0</v>
      </c>
      <c r="H20" s="206">
        <f t="shared" si="0"/>
        <v>0</v>
      </c>
      <c r="I20" s="206">
        <f t="shared" si="1"/>
        <v>0</v>
      </c>
    </row>
    <row r="21" spans="1:12" ht="33.75">
      <c r="A21" s="337"/>
      <c r="B21" s="162">
        <v>8</v>
      </c>
      <c r="C21" s="237" t="s">
        <v>370</v>
      </c>
      <c r="D21" s="208" t="s">
        <v>356</v>
      </c>
      <c r="E21" s="162" t="s">
        <v>18</v>
      </c>
      <c r="F21" s="205">
        <v>2</v>
      </c>
      <c r="G21" s="206">
        <f>Máximo!H630</f>
        <v>0</v>
      </c>
      <c r="H21" s="206">
        <f t="shared" si="0"/>
        <v>0</v>
      </c>
      <c r="I21" s="206">
        <f t="shared" si="1"/>
        <v>0</v>
      </c>
    </row>
    <row r="22" spans="1:12" ht="22.5">
      <c r="A22" s="337"/>
      <c r="B22" s="162">
        <v>9</v>
      </c>
      <c r="C22" s="207" t="s">
        <v>19</v>
      </c>
      <c r="D22" s="208" t="s">
        <v>357</v>
      </c>
      <c r="E22" s="162" t="s">
        <v>20</v>
      </c>
      <c r="F22" s="205">
        <v>2</v>
      </c>
      <c r="G22" s="206">
        <f>Máximo!H631</f>
        <v>0</v>
      </c>
      <c r="H22" s="206">
        <f t="shared" si="0"/>
        <v>0</v>
      </c>
      <c r="I22" s="206">
        <f t="shared" si="1"/>
        <v>0</v>
      </c>
    </row>
    <row r="23" spans="1:12" ht="22.5">
      <c r="A23" s="337"/>
      <c r="B23" s="162">
        <v>10</v>
      </c>
      <c r="C23" s="207" t="s">
        <v>19</v>
      </c>
      <c r="D23" s="208" t="s">
        <v>357</v>
      </c>
      <c r="E23" s="162" t="s">
        <v>20</v>
      </c>
      <c r="F23" s="205">
        <v>2</v>
      </c>
      <c r="G23" s="206">
        <f>G22</f>
        <v>0</v>
      </c>
      <c r="H23" s="206">
        <f t="shared" si="0"/>
        <v>0</v>
      </c>
      <c r="I23" s="206">
        <f t="shared" si="1"/>
        <v>0</v>
      </c>
    </row>
    <row r="24" spans="1:12" ht="38.25">
      <c r="A24" s="337"/>
      <c r="B24" s="162">
        <v>11</v>
      </c>
      <c r="C24" s="207" t="s">
        <v>21</v>
      </c>
      <c r="D24" s="204" t="s">
        <v>355</v>
      </c>
      <c r="E24" s="162" t="s">
        <v>22</v>
      </c>
      <c r="F24" s="205">
        <v>1</v>
      </c>
      <c r="G24" s="206">
        <f>Máximo!H632</f>
        <v>0</v>
      </c>
      <c r="H24" s="206">
        <f t="shared" si="0"/>
        <v>0</v>
      </c>
      <c r="I24" s="206">
        <f t="shared" si="1"/>
        <v>0</v>
      </c>
    </row>
    <row r="25" spans="1:12" ht="25.5">
      <c r="A25" s="337"/>
      <c r="B25" s="162">
        <v>12</v>
      </c>
      <c r="C25" s="207" t="s">
        <v>23</v>
      </c>
      <c r="D25" s="204" t="s">
        <v>355</v>
      </c>
      <c r="E25" s="162" t="s">
        <v>358</v>
      </c>
      <c r="F25" s="205">
        <v>2</v>
      </c>
      <c r="G25" s="206">
        <f>Máximo!H633</f>
        <v>0</v>
      </c>
      <c r="H25" s="206">
        <f t="shared" si="0"/>
        <v>0</v>
      </c>
      <c r="I25" s="206">
        <f t="shared" si="1"/>
        <v>0</v>
      </c>
    </row>
    <row r="26" spans="1:12" ht="25.5">
      <c r="A26" s="283"/>
      <c r="B26" s="162">
        <v>13</v>
      </c>
      <c r="C26" s="207" t="s">
        <v>371</v>
      </c>
      <c r="D26" s="204" t="s">
        <v>355</v>
      </c>
      <c r="E26" s="162" t="s">
        <v>26</v>
      </c>
      <c r="F26" s="205">
        <v>1</v>
      </c>
      <c r="G26" s="206">
        <f>Máximo!H634</f>
        <v>0</v>
      </c>
      <c r="H26" s="206">
        <f t="shared" si="0"/>
        <v>0</v>
      </c>
      <c r="I26" s="206">
        <f t="shared" si="1"/>
        <v>0</v>
      </c>
      <c r="L26" s="4"/>
    </row>
    <row r="27" spans="1:12" ht="15.75" thickBot="1">
      <c r="A27" s="325" t="s">
        <v>359</v>
      </c>
      <c r="B27" s="326"/>
      <c r="C27" s="326"/>
      <c r="D27" s="326"/>
      <c r="E27" s="326"/>
      <c r="F27" s="326"/>
      <c r="G27" s="326"/>
      <c r="H27" s="326"/>
      <c r="I27" s="209">
        <f>SUM(H14:H26)</f>
        <v>0</v>
      </c>
      <c r="L27" s="4"/>
    </row>
    <row r="28" spans="1:12" ht="16.5" thickBot="1">
      <c r="A28" s="327" t="s">
        <v>360</v>
      </c>
      <c r="B28" s="328"/>
      <c r="C28" s="328"/>
      <c r="D28" s="328"/>
      <c r="E28" s="328"/>
      <c r="F28" s="328"/>
      <c r="G28" s="328"/>
      <c r="H28" s="328"/>
      <c r="I28" s="248">
        <f>SUM(I14:I26)</f>
        <v>0</v>
      </c>
    </row>
    <row r="29" spans="1:12" ht="15.75" customHeight="1">
      <c r="A29" s="5"/>
      <c r="B29" s="5"/>
      <c r="C29" s="5"/>
      <c r="D29" s="5"/>
      <c r="E29" s="5"/>
      <c r="F29" s="5"/>
      <c r="G29" s="5"/>
      <c r="H29" s="5"/>
      <c r="I29" s="5"/>
    </row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3">
    <mergeCell ref="A27:H27"/>
    <mergeCell ref="A28:H28"/>
    <mergeCell ref="A1:I1"/>
    <mergeCell ref="A2:I2"/>
    <mergeCell ref="A3:I3"/>
    <mergeCell ref="A5:I5"/>
    <mergeCell ref="A6:I6"/>
    <mergeCell ref="A7:C7"/>
    <mergeCell ref="B8:E8"/>
    <mergeCell ref="C9:D9"/>
    <mergeCell ref="C10:D10"/>
    <mergeCell ref="C11:D11"/>
    <mergeCell ref="A14:A26"/>
  </mergeCells>
  <printOptions horizontalCentered="1"/>
  <pageMargins left="0.51181102362204722" right="0.51181102362204722" top="0.78740157480314965" bottom="0.78740157480314965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Máximo</vt:lpstr>
      <vt:lpstr>Anexo M-05 uniforme</vt:lpstr>
      <vt:lpstr>Anexo M-05 EPIs</vt:lpstr>
      <vt:lpstr>Anexo M-05 - Materiais</vt:lpstr>
      <vt:lpstr>FINAL</vt:lpstr>
      <vt:lpstr>Máximo!Area_de_impressao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Santiago</cp:lastModifiedBy>
  <cp:lastPrinted>2022-03-27T16:52:21Z</cp:lastPrinted>
  <dcterms:created xsi:type="dcterms:W3CDTF">2018-01-23T19:35:16Z</dcterms:created>
  <dcterms:modified xsi:type="dcterms:W3CDTF">2022-03-27T19:05:29Z</dcterms:modified>
</cp:coreProperties>
</file>